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ristelle.ichiza-im\Desktop\AIDE AU FRET INTRANT EXTTRANT\"/>
    </mc:Choice>
  </mc:AlternateContent>
  <xr:revisionPtr revIDLastSave="0" documentId="13_ncr:1_{808BEA90-2BBA-4FB9-8A5B-A42EC2A895BF}" xr6:coauthVersionLast="36" xr6:coauthVersionMax="36" xr10:uidLastSave="{00000000-0000-0000-0000-000000000000}"/>
  <workbookProtection workbookAlgorithmName="SHA-512" workbookHashValue="TYyRq194uHJfLIAfK8GuHY4hixE0HSlYLF4PRp8mTLur7OcGe8f0Z8HKbILDb70mPG66j6nROPnGQKG4zkHLxw==" workbookSaltValue="fSrQFjW3VxYqnSzwTzLB9w==" workbookSpinCount="100000" lockStructure="1"/>
  <bookViews>
    <workbookView xWindow="0" yWindow="0" windowWidth="19200" windowHeight="6230" xr2:uid="{00000000-000D-0000-FFFF-FFFF00000000}"/>
  </bookViews>
  <sheets>
    <sheet name="Tableau récapitulatif dépen (2)" sheetId="3" r:id="rId1"/>
    <sheet name="OCS 2025" sheetId="2" state="hidden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0" i="3" l="1"/>
  <c r="J11" i="3"/>
  <c r="H410" i="3"/>
  <c r="I410" i="3"/>
  <c r="E12" i="3"/>
  <c r="G12" i="3" s="1"/>
  <c r="J12" i="3"/>
  <c r="E13" i="3"/>
  <c r="G13" i="3" s="1"/>
  <c r="J13" i="3"/>
  <c r="E14" i="3"/>
  <c r="G14" i="3" s="1"/>
  <c r="M14" i="3" s="1"/>
  <c r="J14" i="3"/>
  <c r="E15" i="3"/>
  <c r="G15" i="3" s="1"/>
  <c r="M15" i="3" s="1"/>
  <c r="J15" i="3"/>
  <c r="E16" i="3"/>
  <c r="G16" i="3" s="1"/>
  <c r="M16" i="3" s="1"/>
  <c r="J16" i="3"/>
  <c r="E17" i="3"/>
  <c r="G17" i="3" s="1"/>
  <c r="M17" i="3" s="1"/>
  <c r="J17" i="3"/>
  <c r="E18" i="3"/>
  <c r="G18" i="3" s="1"/>
  <c r="M18" i="3" s="1"/>
  <c r="J18" i="3"/>
  <c r="E19" i="3"/>
  <c r="G19" i="3" s="1"/>
  <c r="M19" i="3" s="1"/>
  <c r="J19" i="3"/>
  <c r="E20" i="3"/>
  <c r="G20" i="3" s="1"/>
  <c r="M20" i="3" s="1"/>
  <c r="J20" i="3"/>
  <c r="E21" i="3"/>
  <c r="G21" i="3" s="1"/>
  <c r="M21" i="3" s="1"/>
  <c r="J21" i="3"/>
  <c r="E22" i="3"/>
  <c r="G22" i="3" s="1"/>
  <c r="M22" i="3" s="1"/>
  <c r="J22" i="3"/>
  <c r="E23" i="3"/>
  <c r="G23" i="3" s="1"/>
  <c r="M23" i="3" s="1"/>
  <c r="J23" i="3"/>
  <c r="E24" i="3"/>
  <c r="G24" i="3" s="1"/>
  <c r="M24" i="3" s="1"/>
  <c r="J24" i="3"/>
  <c r="E25" i="3"/>
  <c r="G25" i="3" s="1"/>
  <c r="M25" i="3" s="1"/>
  <c r="J25" i="3"/>
  <c r="E26" i="3"/>
  <c r="G26" i="3" s="1"/>
  <c r="M26" i="3" s="1"/>
  <c r="J26" i="3"/>
  <c r="E27" i="3"/>
  <c r="G27" i="3" s="1"/>
  <c r="M27" i="3" s="1"/>
  <c r="J27" i="3"/>
  <c r="E28" i="3"/>
  <c r="G28" i="3" s="1"/>
  <c r="M28" i="3" s="1"/>
  <c r="J28" i="3"/>
  <c r="E29" i="3"/>
  <c r="G29" i="3" s="1"/>
  <c r="M29" i="3" s="1"/>
  <c r="J29" i="3"/>
  <c r="E30" i="3"/>
  <c r="G30" i="3" s="1"/>
  <c r="M30" i="3" s="1"/>
  <c r="J30" i="3"/>
  <c r="E31" i="3"/>
  <c r="G31" i="3" s="1"/>
  <c r="M31" i="3" s="1"/>
  <c r="J31" i="3"/>
  <c r="E32" i="3"/>
  <c r="G32" i="3" s="1"/>
  <c r="M32" i="3" s="1"/>
  <c r="J32" i="3"/>
  <c r="E33" i="3"/>
  <c r="G33" i="3" s="1"/>
  <c r="M33" i="3" s="1"/>
  <c r="J33" i="3"/>
  <c r="E34" i="3"/>
  <c r="G34" i="3" s="1"/>
  <c r="M34" i="3" s="1"/>
  <c r="J34" i="3"/>
  <c r="E35" i="3"/>
  <c r="G35" i="3" s="1"/>
  <c r="M35" i="3" s="1"/>
  <c r="J35" i="3"/>
  <c r="E36" i="3"/>
  <c r="G36" i="3" s="1"/>
  <c r="M36" i="3" s="1"/>
  <c r="J36" i="3"/>
  <c r="E37" i="3"/>
  <c r="G37" i="3" s="1"/>
  <c r="M37" i="3" s="1"/>
  <c r="J37" i="3"/>
  <c r="E38" i="3"/>
  <c r="G38" i="3" s="1"/>
  <c r="M38" i="3" s="1"/>
  <c r="J38" i="3"/>
  <c r="E39" i="3"/>
  <c r="G39" i="3" s="1"/>
  <c r="M39" i="3" s="1"/>
  <c r="J39" i="3"/>
  <c r="E40" i="3"/>
  <c r="G40" i="3" s="1"/>
  <c r="M40" i="3" s="1"/>
  <c r="J40" i="3"/>
  <c r="E41" i="3"/>
  <c r="G41" i="3" s="1"/>
  <c r="M41" i="3" s="1"/>
  <c r="J41" i="3"/>
  <c r="E42" i="3"/>
  <c r="G42" i="3" s="1"/>
  <c r="M42" i="3" s="1"/>
  <c r="J42" i="3"/>
  <c r="E43" i="3"/>
  <c r="G43" i="3" s="1"/>
  <c r="M43" i="3" s="1"/>
  <c r="J43" i="3"/>
  <c r="E44" i="3"/>
  <c r="G44" i="3" s="1"/>
  <c r="M44" i="3" s="1"/>
  <c r="J44" i="3"/>
  <c r="E45" i="3"/>
  <c r="G45" i="3" s="1"/>
  <c r="M45" i="3" s="1"/>
  <c r="J45" i="3"/>
  <c r="E46" i="3"/>
  <c r="G46" i="3" s="1"/>
  <c r="M46" i="3" s="1"/>
  <c r="J46" i="3"/>
  <c r="E47" i="3"/>
  <c r="G47" i="3" s="1"/>
  <c r="M47" i="3" s="1"/>
  <c r="J47" i="3"/>
  <c r="E48" i="3"/>
  <c r="G48" i="3" s="1"/>
  <c r="M48" i="3" s="1"/>
  <c r="J48" i="3"/>
  <c r="E49" i="3"/>
  <c r="G49" i="3" s="1"/>
  <c r="M49" i="3" s="1"/>
  <c r="J49" i="3"/>
  <c r="E50" i="3"/>
  <c r="G50" i="3" s="1"/>
  <c r="M50" i="3" s="1"/>
  <c r="J50" i="3"/>
  <c r="E51" i="3"/>
  <c r="G51" i="3" s="1"/>
  <c r="M51" i="3" s="1"/>
  <c r="J51" i="3"/>
  <c r="E52" i="3"/>
  <c r="G52" i="3" s="1"/>
  <c r="M52" i="3" s="1"/>
  <c r="J52" i="3"/>
  <c r="E53" i="3"/>
  <c r="G53" i="3" s="1"/>
  <c r="M53" i="3" s="1"/>
  <c r="J53" i="3"/>
  <c r="E54" i="3"/>
  <c r="G54" i="3" s="1"/>
  <c r="M54" i="3" s="1"/>
  <c r="J54" i="3"/>
  <c r="E55" i="3"/>
  <c r="G55" i="3" s="1"/>
  <c r="M55" i="3" s="1"/>
  <c r="J55" i="3"/>
  <c r="E56" i="3"/>
  <c r="G56" i="3" s="1"/>
  <c r="M56" i="3" s="1"/>
  <c r="J56" i="3"/>
  <c r="E57" i="3"/>
  <c r="G57" i="3" s="1"/>
  <c r="M57" i="3" s="1"/>
  <c r="J57" i="3"/>
  <c r="E58" i="3"/>
  <c r="G58" i="3" s="1"/>
  <c r="M58" i="3" s="1"/>
  <c r="J58" i="3"/>
  <c r="E59" i="3"/>
  <c r="G59" i="3" s="1"/>
  <c r="M59" i="3" s="1"/>
  <c r="J59" i="3"/>
  <c r="E60" i="3"/>
  <c r="G60" i="3" s="1"/>
  <c r="M60" i="3" s="1"/>
  <c r="J60" i="3"/>
  <c r="E61" i="3"/>
  <c r="G61" i="3" s="1"/>
  <c r="M61" i="3" s="1"/>
  <c r="J61" i="3"/>
  <c r="E62" i="3"/>
  <c r="G62" i="3" s="1"/>
  <c r="M62" i="3" s="1"/>
  <c r="J62" i="3"/>
  <c r="E63" i="3"/>
  <c r="G63" i="3" s="1"/>
  <c r="M63" i="3" s="1"/>
  <c r="J63" i="3"/>
  <c r="E64" i="3"/>
  <c r="G64" i="3" s="1"/>
  <c r="M64" i="3" s="1"/>
  <c r="J64" i="3"/>
  <c r="E65" i="3"/>
  <c r="G65" i="3" s="1"/>
  <c r="M65" i="3" s="1"/>
  <c r="J65" i="3"/>
  <c r="E66" i="3"/>
  <c r="G66" i="3" s="1"/>
  <c r="M66" i="3" s="1"/>
  <c r="J66" i="3"/>
  <c r="E67" i="3"/>
  <c r="G67" i="3" s="1"/>
  <c r="M67" i="3" s="1"/>
  <c r="J67" i="3"/>
  <c r="E68" i="3"/>
  <c r="G68" i="3" s="1"/>
  <c r="M68" i="3" s="1"/>
  <c r="J68" i="3"/>
  <c r="E69" i="3"/>
  <c r="G69" i="3" s="1"/>
  <c r="M69" i="3" s="1"/>
  <c r="J69" i="3"/>
  <c r="E70" i="3"/>
  <c r="G70" i="3" s="1"/>
  <c r="M70" i="3" s="1"/>
  <c r="J70" i="3"/>
  <c r="E71" i="3"/>
  <c r="G71" i="3" s="1"/>
  <c r="M71" i="3" s="1"/>
  <c r="J71" i="3"/>
  <c r="E72" i="3"/>
  <c r="G72" i="3" s="1"/>
  <c r="M72" i="3" s="1"/>
  <c r="J72" i="3"/>
  <c r="E73" i="3"/>
  <c r="G73" i="3" s="1"/>
  <c r="M73" i="3" s="1"/>
  <c r="J73" i="3"/>
  <c r="E74" i="3"/>
  <c r="G74" i="3" s="1"/>
  <c r="M74" i="3" s="1"/>
  <c r="J74" i="3"/>
  <c r="E75" i="3"/>
  <c r="G75" i="3" s="1"/>
  <c r="M75" i="3" s="1"/>
  <c r="J75" i="3"/>
  <c r="E76" i="3"/>
  <c r="G76" i="3" s="1"/>
  <c r="M76" i="3" s="1"/>
  <c r="J76" i="3"/>
  <c r="E77" i="3"/>
  <c r="G77" i="3" s="1"/>
  <c r="M77" i="3" s="1"/>
  <c r="J77" i="3"/>
  <c r="E78" i="3"/>
  <c r="G78" i="3" s="1"/>
  <c r="M78" i="3" s="1"/>
  <c r="J78" i="3"/>
  <c r="E79" i="3"/>
  <c r="G79" i="3" s="1"/>
  <c r="M79" i="3" s="1"/>
  <c r="J79" i="3"/>
  <c r="E80" i="3"/>
  <c r="G80" i="3" s="1"/>
  <c r="M80" i="3" s="1"/>
  <c r="J80" i="3"/>
  <c r="E81" i="3"/>
  <c r="G81" i="3" s="1"/>
  <c r="M81" i="3" s="1"/>
  <c r="J81" i="3"/>
  <c r="E82" i="3"/>
  <c r="G82" i="3" s="1"/>
  <c r="M82" i="3" s="1"/>
  <c r="J82" i="3"/>
  <c r="E83" i="3"/>
  <c r="G83" i="3" s="1"/>
  <c r="M83" i="3" s="1"/>
  <c r="J83" i="3"/>
  <c r="E84" i="3"/>
  <c r="G84" i="3" s="1"/>
  <c r="M84" i="3" s="1"/>
  <c r="J84" i="3"/>
  <c r="E85" i="3"/>
  <c r="G85" i="3" s="1"/>
  <c r="M85" i="3" s="1"/>
  <c r="J85" i="3"/>
  <c r="E86" i="3"/>
  <c r="G86" i="3" s="1"/>
  <c r="M86" i="3" s="1"/>
  <c r="J86" i="3"/>
  <c r="E87" i="3"/>
  <c r="G87" i="3" s="1"/>
  <c r="M87" i="3" s="1"/>
  <c r="J87" i="3"/>
  <c r="E88" i="3"/>
  <c r="G88" i="3" s="1"/>
  <c r="M88" i="3" s="1"/>
  <c r="J88" i="3"/>
  <c r="E89" i="3"/>
  <c r="G89" i="3" s="1"/>
  <c r="M89" i="3" s="1"/>
  <c r="J89" i="3"/>
  <c r="E90" i="3"/>
  <c r="G90" i="3" s="1"/>
  <c r="M90" i="3" s="1"/>
  <c r="J90" i="3"/>
  <c r="E91" i="3"/>
  <c r="G91" i="3" s="1"/>
  <c r="M91" i="3" s="1"/>
  <c r="J91" i="3"/>
  <c r="E92" i="3"/>
  <c r="G92" i="3" s="1"/>
  <c r="M92" i="3" s="1"/>
  <c r="J92" i="3"/>
  <c r="E93" i="3"/>
  <c r="G93" i="3" s="1"/>
  <c r="M93" i="3" s="1"/>
  <c r="J93" i="3"/>
  <c r="E94" i="3"/>
  <c r="G94" i="3" s="1"/>
  <c r="M94" i="3" s="1"/>
  <c r="J94" i="3"/>
  <c r="E95" i="3"/>
  <c r="G95" i="3" s="1"/>
  <c r="M95" i="3" s="1"/>
  <c r="J95" i="3"/>
  <c r="E96" i="3"/>
  <c r="G96" i="3" s="1"/>
  <c r="M96" i="3" s="1"/>
  <c r="J96" i="3"/>
  <c r="E97" i="3"/>
  <c r="G97" i="3" s="1"/>
  <c r="M97" i="3" s="1"/>
  <c r="J97" i="3"/>
  <c r="E98" i="3"/>
  <c r="G98" i="3" s="1"/>
  <c r="M98" i="3" s="1"/>
  <c r="J98" i="3"/>
  <c r="E99" i="3"/>
  <c r="G99" i="3" s="1"/>
  <c r="M99" i="3" s="1"/>
  <c r="J99" i="3"/>
  <c r="E100" i="3"/>
  <c r="G100" i="3" s="1"/>
  <c r="M100" i="3" s="1"/>
  <c r="J100" i="3"/>
  <c r="E101" i="3"/>
  <c r="G101" i="3" s="1"/>
  <c r="M101" i="3" s="1"/>
  <c r="J101" i="3"/>
  <c r="E102" i="3"/>
  <c r="G102" i="3" s="1"/>
  <c r="M102" i="3" s="1"/>
  <c r="J102" i="3"/>
  <c r="E103" i="3"/>
  <c r="G103" i="3" s="1"/>
  <c r="M103" i="3" s="1"/>
  <c r="J103" i="3"/>
  <c r="E104" i="3"/>
  <c r="G104" i="3" s="1"/>
  <c r="M104" i="3" s="1"/>
  <c r="J104" i="3"/>
  <c r="E105" i="3"/>
  <c r="G105" i="3" s="1"/>
  <c r="M105" i="3" s="1"/>
  <c r="J105" i="3"/>
  <c r="E106" i="3"/>
  <c r="G106" i="3" s="1"/>
  <c r="M106" i="3" s="1"/>
  <c r="J106" i="3"/>
  <c r="E107" i="3"/>
  <c r="G107" i="3" s="1"/>
  <c r="M107" i="3" s="1"/>
  <c r="J107" i="3"/>
  <c r="E108" i="3"/>
  <c r="G108" i="3" s="1"/>
  <c r="M108" i="3" s="1"/>
  <c r="J108" i="3"/>
  <c r="E109" i="3"/>
  <c r="G109" i="3" s="1"/>
  <c r="M109" i="3" s="1"/>
  <c r="J109" i="3"/>
  <c r="E110" i="3"/>
  <c r="G110" i="3" s="1"/>
  <c r="M110" i="3" s="1"/>
  <c r="J110" i="3"/>
  <c r="E111" i="3"/>
  <c r="G111" i="3" s="1"/>
  <c r="M111" i="3" s="1"/>
  <c r="J111" i="3"/>
  <c r="E112" i="3"/>
  <c r="G112" i="3" s="1"/>
  <c r="M112" i="3" s="1"/>
  <c r="J112" i="3"/>
  <c r="E113" i="3"/>
  <c r="G113" i="3" s="1"/>
  <c r="M113" i="3" s="1"/>
  <c r="J113" i="3"/>
  <c r="E114" i="3"/>
  <c r="G114" i="3" s="1"/>
  <c r="M114" i="3" s="1"/>
  <c r="J114" i="3"/>
  <c r="E115" i="3"/>
  <c r="G115" i="3" s="1"/>
  <c r="M115" i="3" s="1"/>
  <c r="J115" i="3"/>
  <c r="E116" i="3"/>
  <c r="G116" i="3" s="1"/>
  <c r="M116" i="3" s="1"/>
  <c r="J116" i="3"/>
  <c r="E117" i="3"/>
  <c r="G117" i="3" s="1"/>
  <c r="M117" i="3" s="1"/>
  <c r="J117" i="3"/>
  <c r="E118" i="3"/>
  <c r="G118" i="3" s="1"/>
  <c r="M118" i="3" s="1"/>
  <c r="J118" i="3"/>
  <c r="E119" i="3"/>
  <c r="G119" i="3" s="1"/>
  <c r="M119" i="3" s="1"/>
  <c r="J119" i="3"/>
  <c r="E120" i="3"/>
  <c r="G120" i="3" s="1"/>
  <c r="M120" i="3" s="1"/>
  <c r="J120" i="3"/>
  <c r="E121" i="3"/>
  <c r="G121" i="3" s="1"/>
  <c r="M121" i="3" s="1"/>
  <c r="J121" i="3"/>
  <c r="E122" i="3"/>
  <c r="G122" i="3" s="1"/>
  <c r="M122" i="3" s="1"/>
  <c r="J122" i="3"/>
  <c r="E123" i="3"/>
  <c r="G123" i="3" s="1"/>
  <c r="M123" i="3" s="1"/>
  <c r="J123" i="3"/>
  <c r="E124" i="3"/>
  <c r="G124" i="3" s="1"/>
  <c r="M124" i="3" s="1"/>
  <c r="J124" i="3"/>
  <c r="E125" i="3"/>
  <c r="G125" i="3" s="1"/>
  <c r="M125" i="3" s="1"/>
  <c r="J125" i="3"/>
  <c r="E126" i="3"/>
  <c r="G126" i="3" s="1"/>
  <c r="M126" i="3" s="1"/>
  <c r="J126" i="3"/>
  <c r="E127" i="3"/>
  <c r="G127" i="3" s="1"/>
  <c r="M127" i="3" s="1"/>
  <c r="J127" i="3"/>
  <c r="E128" i="3"/>
  <c r="G128" i="3" s="1"/>
  <c r="M128" i="3" s="1"/>
  <c r="J128" i="3"/>
  <c r="E129" i="3"/>
  <c r="G129" i="3" s="1"/>
  <c r="M129" i="3" s="1"/>
  <c r="J129" i="3"/>
  <c r="E130" i="3"/>
  <c r="G130" i="3" s="1"/>
  <c r="M130" i="3" s="1"/>
  <c r="J130" i="3"/>
  <c r="E131" i="3"/>
  <c r="G131" i="3" s="1"/>
  <c r="M131" i="3" s="1"/>
  <c r="J131" i="3"/>
  <c r="E132" i="3"/>
  <c r="G132" i="3" s="1"/>
  <c r="M132" i="3" s="1"/>
  <c r="J132" i="3"/>
  <c r="E133" i="3"/>
  <c r="G133" i="3" s="1"/>
  <c r="M133" i="3" s="1"/>
  <c r="J133" i="3"/>
  <c r="E134" i="3"/>
  <c r="G134" i="3" s="1"/>
  <c r="M134" i="3" s="1"/>
  <c r="J134" i="3"/>
  <c r="E135" i="3"/>
  <c r="G135" i="3" s="1"/>
  <c r="M135" i="3" s="1"/>
  <c r="J135" i="3"/>
  <c r="E136" i="3"/>
  <c r="G136" i="3" s="1"/>
  <c r="M136" i="3" s="1"/>
  <c r="J136" i="3"/>
  <c r="E137" i="3"/>
  <c r="G137" i="3" s="1"/>
  <c r="M137" i="3" s="1"/>
  <c r="J137" i="3"/>
  <c r="E138" i="3"/>
  <c r="G138" i="3" s="1"/>
  <c r="M138" i="3" s="1"/>
  <c r="J138" i="3"/>
  <c r="E139" i="3"/>
  <c r="G139" i="3" s="1"/>
  <c r="M139" i="3" s="1"/>
  <c r="J139" i="3"/>
  <c r="E140" i="3"/>
  <c r="G140" i="3" s="1"/>
  <c r="M140" i="3" s="1"/>
  <c r="J140" i="3"/>
  <c r="E141" i="3"/>
  <c r="G141" i="3" s="1"/>
  <c r="M141" i="3" s="1"/>
  <c r="J141" i="3"/>
  <c r="E142" i="3"/>
  <c r="G142" i="3" s="1"/>
  <c r="M142" i="3" s="1"/>
  <c r="J142" i="3"/>
  <c r="E143" i="3"/>
  <c r="G143" i="3" s="1"/>
  <c r="M143" i="3" s="1"/>
  <c r="J143" i="3"/>
  <c r="E144" i="3"/>
  <c r="G144" i="3" s="1"/>
  <c r="M144" i="3" s="1"/>
  <c r="J144" i="3"/>
  <c r="E145" i="3"/>
  <c r="G145" i="3" s="1"/>
  <c r="M145" i="3" s="1"/>
  <c r="J145" i="3"/>
  <c r="E146" i="3"/>
  <c r="G146" i="3" s="1"/>
  <c r="M146" i="3" s="1"/>
  <c r="J146" i="3"/>
  <c r="E147" i="3"/>
  <c r="G147" i="3" s="1"/>
  <c r="M147" i="3" s="1"/>
  <c r="J147" i="3"/>
  <c r="E148" i="3"/>
  <c r="G148" i="3" s="1"/>
  <c r="M148" i="3" s="1"/>
  <c r="J148" i="3"/>
  <c r="E149" i="3"/>
  <c r="G149" i="3" s="1"/>
  <c r="M149" i="3" s="1"/>
  <c r="J149" i="3"/>
  <c r="E150" i="3"/>
  <c r="G150" i="3" s="1"/>
  <c r="M150" i="3" s="1"/>
  <c r="J150" i="3"/>
  <c r="E151" i="3"/>
  <c r="G151" i="3" s="1"/>
  <c r="M151" i="3" s="1"/>
  <c r="J151" i="3"/>
  <c r="E152" i="3"/>
  <c r="G152" i="3" s="1"/>
  <c r="M152" i="3" s="1"/>
  <c r="J152" i="3"/>
  <c r="E153" i="3"/>
  <c r="G153" i="3" s="1"/>
  <c r="M153" i="3" s="1"/>
  <c r="J153" i="3"/>
  <c r="E154" i="3"/>
  <c r="G154" i="3" s="1"/>
  <c r="M154" i="3" s="1"/>
  <c r="J154" i="3"/>
  <c r="E155" i="3"/>
  <c r="G155" i="3" s="1"/>
  <c r="M155" i="3" s="1"/>
  <c r="J155" i="3"/>
  <c r="E156" i="3"/>
  <c r="G156" i="3" s="1"/>
  <c r="M156" i="3" s="1"/>
  <c r="J156" i="3"/>
  <c r="E157" i="3"/>
  <c r="G157" i="3" s="1"/>
  <c r="M157" i="3" s="1"/>
  <c r="J157" i="3"/>
  <c r="E158" i="3"/>
  <c r="G158" i="3" s="1"/>
  <c r="M158" i="3" s="1"/>
  <c r="J158" i="3"/>
  <c r="E159" i="3"/>
  <c r="G159" i="3" s="1"/>
  <c r="M159" i="3" s="1"/>
  <c r="J159" i="3"/>
  <c r="E160" i="3"/>
  <c r="G160" i="3" s="1"/>
  <c r="M160" i="3" s="1"/>
  <c r="J160" i="3"/>
  <c r="E161" i="3"/>
  <c r="G161" i="3" s="1"/>
  <c r="M161" i="3" s="1"/>
  <c r="J161" i="3"/>
  <c r="E162" i="3"/>
  <c r="G162" i="3" s="1"/>
  <c r="M162" i="3" s="1"/>
  <c r="J162" i="3"/>
  <c r="E163" i="3"/>
  <c r="G163" i="3" s="1"/>
  <c r="M163" i="3" s="1"/>
  <c r="J163" i="3"/>
  <c r="E164" i="3"/>
  <c r="G164" i="3" s="1"/>
  <c r="M164" i="3" s="1"/>
  <c r="J164" i="3"/>
  <c r="E165" i="3"/>
  <c r="G165" i="3" s="1"/>
  <c r="M165" i="3" s="1"/>
  <c r="J165" i="3"/>
  <c r="E166" i="3"/>
  <c r="G166" i="3" s="1"/>
  <c r="M166" i="3" s="1"/>
  <c r="J166" i="3"/>
  <c r="E167" i="3"/>
  <c r="G167" i="3" s="1"/>
  <c r="M167" i="3" s="1"/>
  <c r="J167" i="3"/>
  <c r="E168" i="3"/>
  <c r="G168" i="3" s="1"/>
  <c r="M168" i="3" s="1"/>
  <c r="J168" i="3"/>
  <c r="E169" i="3"/>
  <c r="G169" i="3" s="1"/>
  <c r="M169" i="3" s="1"/>
  <c r="J169" i="3"/>
  <c r="E170" i="3"/>
  <c r="G170" i="3" s="1"/>
  <c r="M170" i="3" s="1"/>
  <c r="J170" i="3"/>
  <c r="E171" i="3"/>
  <c r="G171" i="3" s="1"/>
  <c r="M171" i="3" s="1"/>
  <c r="J171" i="3"/>
  <c r="E172" i="3"/>
  <c r="G172" i="3" s="1"/>
  <c r="M172" i="3" s="1"/>
  <c r="J172" i="3"/>
  <c r="E173" i="3"/>
  <c r="G173" i="3" s="1"/>
  <c r="M173" i="3" s="1"/>
  <c r="J173" i="3"/>
  <c r="E174" i="3"/>
  <c r="G174" i="3" s="1"/>
  <c r="M174" i="3" s="1"/>
  <c r="J174" i="3"/>
  <c r="E175" i="3"/>
  <c r="G175" i="3" s="1"/>
  <c r="M175" i="3" s="1"/>
  <c r="J175" i="3"/>
  <c r="E176" i="3"/>
  <c r="G176" i="3" s="1"/>
  <c r="M176" i="3" s="1"/>
  <c r="J176" i="3"/>
  <c r="E177" i="3"/>
  <c r="G177" i="3" s="1"/>
  <c r="M177" i="3" s="1"/>
  <c r="J177" i="3"/>
  <c r="E178" i="3"/>
  <c r="G178" i="3" s="1"/>
  <c r="M178" i="3" s="1"/>
  <c r="J178" i="3"/>
  <c r="E179" i="3"/>
  <c r="G179" i="3" s="1"/>
  <c r="M179" i="3" s="1"/>
  <c r="J179" i="3"/>
  <c r="E180" i="3"/>
  <c r="G180" i="3" s="1"/>
  <c r="M180" i="3" s="1"/>
  <c r="J180" i="3"/>
  <c r="E181" i="3"/>
  <c r="G181" i="3" s="1"/>
  <c r="M181" i="3" s="1"/>
  <c r="J181" i="3"/>
  <c r="E182" i="3"/>
  <c r="G182" i="3" s="1"/>
  <c r="M182" i="3" s="1"/>
  <c r="J182" i="3"/>
  <c r="E183" i="3"/>
  <c r="G183" i="3" s="1"/>
  <c r="M183" i="3" s="1"/>
  <c r="J183" i="3"/>
  <c r="E184" i="3"/>
  <c r="G184" i="3" s="1"/>
  <c r="M184" i="3" s="1"/>
  <c r="J184" i="3"/>
  <c r="E185" i="3"/>
  <c r="G185" i="3" s="1"/>
  <c r="M185" i="3" s="1"/>
  <c r="J185" i="3"/>
  <c r="E186" i="3"/>
  <c r="G186" i="3" s="1"/>
  <c r="M186" i="3" s="1"/>
  <c r="J186" i="3"/>
  <c r="E187" i="3"/>
  <c r="G187" i="3" s="1"/>
  <c r="M187" i="3" s="1"/>
  <c r="J187" i="3"/>
  <c r="E188" i="3"/>
  <c r="G188" i="3" s="1"/>
  <c r="M188" i="3" s="1"/>
  <c r="J188" i="3"/>
  <c r="E189" i="3"/>
  <c r="G189" i="3" s="1"/>
  <c r="M189" i="3" s="1"/>
  <c r="J189" i="3"/>
  <c r="E190" i="3"/>
  <c r="G190" i="3" s="1"/>
  <c r="M190" i="3" s="1"/>
  <c r="J190" i="3"/>
  <c r="E191" i="3"/>
  <c r="G191" i="3" s="1"/>
  <c r="M191" i="3" s="1"/>
  <c r="J191" i="3"/>
  <c r="E192" i="3"/>
  <c r="G192" i="3" s="1"/>
  <c r="M192" i="3" s="1"/>
  <c r="J192" i="3"/>
  <c r="E193" i="3"/>
  <c r="G193" i="3" s="1"/>
  <c r="M193" i="3" s="1"/>
  <c r="J193" i="3"/>
  <c r="E194" i="3"/>
  <c r="G194" i="3" s="1"/>
  <c r="M194" i="3" s="1"/>
  <c r="J194" i="3"/>
  <c r="E195" i="3"/>
  <c r="G195" i="3" s="1"/>
  <c r="M195" i="3" s="1"/>
  <c r="J195" i="3"/>
  <c r="E196" i="3"/>
  <c r="G196" i="3" s="1"/>
  <c r="M196" i="3" s="1"/>
  <c r="J196" i="3"/>
  <c r="E197" i="3"/>
  <c r="G197" i="3" s="1"/>
  <c r="M197" i="3" s="1"/>
  <c r="J197" i="3"/>
  <c r="E198" i="3"/>
  <c r="G198" i="3" s="1"/>
  <c r="M198" i="3" s="1"/>
  <c r="J198" i="3"/>
  <c r="E199" i="3"/>
  <c r="G199" i="3" s="1"/>
  <c r="M199" i="3" s="1"/>
  <c r="J199" i="3"/>
  <c r="E200" i="3"/>
  <c r="G200" i="3" s="1"/>
  <c r="M200" i="3" s="1"/>
  <c r="J200" i="3"/>
  <c r="E201" i="3"/>
  <c r="G201" i="3" s="1"/>
  <c r="M201" i="3" s="1"/>
  <c r="J201" i="3"/>
  <c r="E202" i="3"/>
  <c r="G202" i="3" s="1"/>
  <c r="M202" i="3" s="1"/>
  <c r="J202" i="3"/>
  <c r="E203" i="3"/>
  <c r="G203" i="3" s="1"/>
  <c r="M203" i="3" s="1"/>
  <c r="J203" i="3"/>
  <c r="E204" i="3"/>
  <c r="G204" i="3" s="1"/>
  <c r="M204" i="3" s="1"/>
  <c r="J204" i="3"/>
  <c r="E205" i="3"/>
  <c r="G205" i="3" s="1"/>
  <c r="M205" i="3" s="1"/>
  <c r="J205" i="3"/>
  <c r="E206" i="3"/>
  <c r="G206" i="3" s="1"/>
  <c r="M206" i="3" s="1"/>
  <c r="J206" i="3"/>
  <c r="E207" i="3"/>
  <c r="G207" i="3" s="1"/>
  <c r="M207" i="3" s="1"/>
  <c r="J207" i="3"/>
  <c r="E208" i="3"/>
  <c r="G208" i="3" s="1"/>
  <c r="M208" i="3" s="1"/>
  <c r="J208" i="3"/>
  <c r="E209" i="3"/>
  <c r="G209" i="3" s="1"/>
  <c r="M209" i="3" s="1"/>
  <c r="J209" i="3"/>
  <c r="E210" i="3"/>
  <c r="G210" i="3" s="1"/>
  <c r="M210" i="3" s="1"/>
  <c r="J210" i="3"/>
  <c r="E211" i="3"/>
  <c r="G211" i="3" s="1"/>
  <c r="M211" i="3" s="1"/>
  <c r="J211" i="3"/>
  <c r="E212" i="3"/>
  <c r="G212" i="3" s="1"/>
  <c r="M212" i="3" s="1"/>
  <c r="J212" i="3"/>
  <c r="E213" i="3"/>
  <c r="G213" i="3" s="1"/>
  <c r="M213" i="3" s="1"/>
  <c r="J213" i="3"/>
  <c r="E214" i="3"/>
  <c r="G214" i="3" s="1"/>
  <c r="M214" i="3" s="1"/>
  <c r="J214" i="3"/>
  <c r="E215" i="3"/>
  <c r="G215" i="3" s="1"/>
  <c r="M215" i="3" s="1"/>
  <c r="J215" i="3"/>
  <c r="E216" i="3"/>
  <c r="G216" i="3" s="1"/>
  <c r="M216" i="3" s="1"/>
  <c r="J216" i="3"/>
  <c r="E217" i="3"/>
  <c r="G217" i="3" s="1"/>
  <c r="M217" i="3" s="1"/>
  <c r="J217" i="3"/>
  <c r="E218" i="3"/>
  <c r="G218" i="3" s="1"/>
  <c r="M218" i="3" s="1"/>
  <c r="J218" i="3"/>
  <c r="E219" i="3"/>
  <c r="G219" i="3" s="1"/>
  <c r="M219" i="3" s="1"/>
  <c r="J219" i="3"/>
  <c r="E220" i="3"/>
  <c r="G220" i="3" s="1"/>
  <c r="M220" i="3" s="1"/>
  <c r="J220" i="3"/>
  <c r="E221" i="3"/>
  <c r="G221" i="3" s="1"/>
  <c r="M221" i="3" s="1"/>
  <c r="J221" i="3"/>
  <c r="E222" i="3"/>
  <c r="G222" i="3" s="1"/>
  <c r="M222" i="3" s="1"/>
  <c r="J222" i="3"/>
  <c r="E223" i="3"/>
  <c r="G223" i="3" s="1"/>
  <c r="M223" i="3" s="1"/>
  <c r="J223" i="3"/>
  <c r="E224" i="3"/>
  <c r="G224" i="3" s="1"/>
  <c r="M224" i="3" s="1"/>
  <c r="J224" i="3"/>
  <c r="E225" i="3"/>
  <c r="G225" i="3" s="1"/>
  <c r="M225" i="3" s="1"/>
  <c r="J225" i="3"/>
  <c r="E226" i="3"/>
  <c r="G226" i="3" s="1"/>
  <c r="M226" i="3" s="1"/>
  <c r="J226" i="3"/>
  <c r="E227" i="3"/>
  <c r="G227" i="3" s="1"/>
  <c r="M227" i="3" s="1"/>
  <c r="J227" i="3"/>
  <c r="E228" i="3"/>
  <c r="G228" i="3" s="1"/>
  <c r="M228" i="3" s="1"/>
  <c r="J228" i="3"/>
  <c r="E229" i="3"/>
  <c r="G229" i="3" s="1"/>
  <c r="M229" i="3" s="1"/>
  <c r="J229" i="3"/>
  <c r="E230" i="3"/>
  <c r="G230" i="3" s="1"/>
  <c r="M230" i="3" s="1"/>
  <c r="J230" i="3"/>
  <c r="E231" i="3"/>
  <c r="G231" i="3" s="1"/>
  <c r="M231" i="3" s="1"/>
  <c r="J231" i="3"/>
  <c r="E232" i="3"/>
  <c r="G232" i="3" s="1"/>
  <c r="M232" i="3" s="1"/>
  <c r="J232" i="3"/>
  <c r="E233" i="3"/>
  <c r="G233" i="3" s="1"/>
  <c r="M233" i="3" s="1"/>
  <c r="J233" i="3"/>
  <c r="E234" i="3"/>
  <c r="G234" i="3" s="1"/>
  <c r="M234" i="3" s="1"/>
  <c r="J234" i="3"/>
  <c r="E235" i="3"/>
  <c r="G235" i="3" s="1"/>
  <c r="M235" i="3" s="1"/>
  <c r="J235" i="3"/>
  <c r="E236" i="3"/>
  <c r="G236" i="3" s="1"/>
  <c r="M236" i="3" s="1"/>
  <c r="J236" i="3"/>
  <c r="E237" i="3"/>
  <c r="G237" i="3" s="1"/>
  <c r="M237" i="3" s="1"/>
  <c r="J237" i="3"/>
  <c r="E238" i="3"/>
  <c r="G238" i="3" s="1"/>
  <c r="M238" i="3" s="1"/>
  <c r="J238" i="3"/>
  <c r="E239" i="3"/>
  <c r="G239" i="3" s="1"/>
  <c r="M239" i="3" s="1"/>
  <c r="J239" i="3"/>
  <c r="E240" i="3"/>
  <c r="G240" i="3" s="1"/>
  <c r="M240" i="3" s="1"/>
  <c r="J240" i="3"/>
  <c r="E241" i="3"/>
  <c r="G241" i="3" s="1"/>
  <c r="M241" i="3" s="1"/>
  <c r="J241" i="3"/>
  <c r="E242" i="3"/>
  <c r="G242" i="3" s="1"/>
  <c r="M242" i="3" s="1"/>
  <c r="J242" i="3"/>
  <c r="E243" i="3"/>
  <c r="G243" i="3" s="1"/>
  <c r="M243" i="3" s="1"/>
  <c r="J243" i="3"/>
  <c r="E244" i="3"/>
  <c r="G244" i="3" s="1"/>
  <c r="M244" i="3" s="1"/>
  <c r="J244" i="3"/>
  <c r="E245" i="3"/>
  <c r="G245" i="3" s="1"/>
  <c r="M245" i="3" s="1"/>
  <c r="J245" i="3"/>
  <c r="E246" i="3"/>
  <c r="G246" i="3" s="1"/>
  <c r="M246" i="3" s="1"/>
  <c r="J246" i="3"/>
  <c r="E247" i="3"/>
  <c r="G247" i="3" s="1"/>
  <c r="M247" i="3" s="1"/>
  <c r="J247" i="3"/>
  <c r="E248" i="3"/>
  <c r="G248" i="3" s="1"/>
  <c r="M248" i="3" s="1"/>
  <c r="J248" i="3"/>
  <c r="E249" i="3"/>
  <c r="G249" i="3" s="1"/>
  <c r="M249" i="3" s="1"/>
  <c r="J249" i="3"/>
  <c r="E250" i="3"/>
  <c r="G250" i="3" s="1"/>
  <c r="M250" i="3" s="1"/>
  <c r="J250" i="3"/>
  <c r="E251" i="3"/>
  <c r="G251" i="3" s="1"/>
  <c r="M251" i="3" s="1"/>
  <c r="J251" i="3"/>
  <c r="E252" i="3"/>
  <c r="G252" i="3" s="1"/>
  <c r="M252" i="3" s="1"/>
  <c r="J252" i="3"/>
  <c r="E253" i="3"/>
  <c r="G253" i="3" s="1"/>
  <c r="M253" i="3" s="1"/>
  <c r="J253" i="3"/>
  <c r="E254" i="3"/>
  <c r="G254" i="3" s="1"/>
  <c r="M254" i="3" s="1"/>
  <c r="J254" i="3"/>
  <c r="E255" i="3"/>
  <c r="G255" i="3" s="1"/>
  <c r="M255" i="3" s="1"/>
  <c r="J255" i="3"/>
  <c r="E256" i="3"/>
  <c r="G256" i="3" s="1"/>
  <c r="M256" i="3" s="1"/>
  <c r="J256" i="3"/>
  <c r="E257" i="3"/>
  <c r="G257" i="3" s="1"/>
  <c r="M257" i="3" s="1"/>
  <c r="J257" i="3"/>
  <c r="E258" i="3"/>
  <c r="G258" i="3" s="1"/>
  <c r="M258" i="3" s="1"/>
  <c r="J258" i="3"/>
  <c r="E259" i="3"/>
  <c r="G259" i="3" s="1"/>
  <c r="M259" i="3" s="1"/>
  <c r="J259" i="3"/>
  <c r="E260" i="3"/>
  <c r="G260" i="3" s="1"/>
  <c r="M260" i="3" s="1"/>
  <c r="J260" i="3"/>
  <c r="E261" i="3"/>
  <c r="G261" i="3" s="1"/>
  <c r="M261" i="3" s="1"/>
  <c r="J261" i="3"/>
  <c r="E262" i="3"/>
  <c r="G262" i="3" s="1"/>
  <c r="M262" i="3" s="1"/>
  <c r="J262" i="3"/>
  <c r="E263" i="3"/>
  <c r="G263" i="3" s="1"/>
  <c r="M263" i="3" s="1"/>
  <c r="J263" i="3"/>
  <c r="E264" i="3"/>
  <c r="G264" i="3" s="1"/>
  <c r="M264" i="3" s="1"/>
  <c r="J264" i="3"/>
  <c r="E265" i="3"/>
  <c r="G265" i="3" s="1"/>
  <c r="M265" i="3" s="1"/>
  <c r="J265" i="3"/>
  <c r="E266" i="3"/>
  <c r="G266" i="3" s="1"/>
  <c r="M266" i="3" s="1"/>
  <c r="J266" i="3"/>
  <c r="E267" i="3"/>
  <c r="G267" i="3" s="1"/>
  <c r="M267" i="3" s="1"/>
  <c r="J267" i="3"/>
  <c r="E268" i="3"/>
  <c r="G268" i="3" s="1"/>
  <c r="M268" i="3" s="1"/>
  <c r="J268" i="3"/>
  <c r="E269" i="3"/>
  <c r="G269" i="3" s="1"/>
  <c r="M269" i="3" s="1"/>
  <c r="J269" i="3"/>
  <c r="E270" i="3"/>
  <c r="G270" i="3" s="1"/>
  <c r="M270" i="3" s="1"/>
  <c r="J270" i="3"/>
  <c r="E271" i="3"/>
  <c r="G271" i="3" s="1"/>
  <c r="M271" i="3" s="1"/>
  <c r="J271" i="3"/>
  <c r="E272" i="3"/>
  <c r="G272" i="3" s="1"/>
  <c r="M272" i="3" s="1"/>
  <c r="J272" i="3"/>
  <c r="E273" i="3"/>
  <c r="G273" i="3" s="1"/>
  <c r="M273" i="3" s="1"/>
  <c r="J273" i="3"/>
  <c r="E274" i="3"/>
  <c r="G274" i="3" s="1"/>
  <c r="M274" i="3" s="1"/>
  <c r="J274" i="3"/>
  <c r="E275" i="3"/>
  <c r="G275" i="3" s="1"/>
  <c r="M275" i="3" s="1"/>
  <c r="J275" i="3"/>
  <c r="E276" i="3"/>
  <c r="G276" i="3" s="1"/>
  <c r="M276" i="3" s="1"/>
  <c r="J276" i="3"/>
  <c r="E277" i="3"/>
  <c r="G277" i="3" s="1"/>
  <c r="M277" i="3" s="1"/>
  <c r="J277" i="3"/>
  <c r="E278" i="3"/>
  <c r="G278" i="3" s="1"/>
  <c r="M278" i="3" s="1"/>
  <c r="J278" i="3"/>
  <c r="E279" i="3"/>
  <c r="G279" i="3" s="1"/>
  <c r="M279" i="3" s="1"/>
  <c r="J279" i="3"/>
  <c r="E280" i="3"/>
  <c r="G280" i="3" s="1"/>
  <c r="M280" i="3" s="1"/>
  <c r="J280" i="3"/>
  <c r="E281" i="3"/>
  <c r="G281" i="3" s="1"/>
  <c r="M281" i="3" s="1"/>
  <c r="J281" i="3"/>
  <c r="E282" i="3"/>
  <c r="G282" i="3" s="1"/>
  <c r="M282" i="3" s="1"/>
  <c r="J282" i="3"/>
  <c r="E283" i="3"/>
  <c r="G283" i="3" s="1"/>
  <c r="M283" i="3" s="1"/>
  <c r="J283" i="3"/>
  <c r="E284" i="3"/>
  <c r="G284" i="3" s="1"/>
  <c r="M284" i="3" s="1"/>
  <c r="J284" i="3"/>
  <c r="E285" i="3"/>
  <c r="G285" i="3" s="1"/>
  <c r="M285" i="3" s="1"/>
  <c r="J285" i="3"/>
  <c r="E286" i="3"/>
  <c r="G286" i="3" s="1"/>
  <c r="M286" i="3" s="1"/>
  <c r="J286" i="3"/>
  <c r="E287" i="3"/>
  <c r="G287" i="3" s="1"/>
  <c r="M287" i="3" s="1"/>
  <c r="J287" i="3"/>
  <c r="E288" i="3"/>
  <c r="G288" i="3" s="1"/>
  <c r="M288" i="3" s="1"/>
  <c r="J288" i="3"/>
  <c r="E289" i="3"/>
  <c r="G289" i="3" s="1"/>
  <c r="M289" i="3" s="1"/>
  <c r="J289" i="3"/>
  <c r="E290" i="3"/>
  <c r="G290" i="3" s="1"/>
  <c r="M290" i="3" s="1"/>
  <c r="J290" i="3"/>
  <c r="E291" i="3"/>
  <c r="G291" i="3" s="1"/>
  <c r="M291" i="3" s="1"/>
  <c r="J291" i="3"/>
  <c r="E292" i="3"/>
  <c r="G292" i="3" s="1"/>
  <c r="M292" i="3" s="1"/>
  <c r="J292" i="3"/>
  <c r="E293" i="3"/>
  <c r="G293" i="3" s="1"/>
  <c r="M293" i="3" s="1"/>
  <c r="J293" i="3"/>
  <c r="E294" i="3"/>
  <c r="G294" i="3" s="1"/>
  <c r="M294" i="3" s="1"/>
  <c r="J294" i="3"/>
  <c r="E295" i="3"/>
  <c r="G295" i="3" s="1"/>
  <c r="M295" i="3" s="1"/>
  <c r="J295" i="3"/>
  <c r="E296" i="3"/>
  <c r="G296" i="3" s="1"/>
  <c r="M296" i="3" s="1"/>
  <c r="J296" i="3"/>
  <c r="E297" i="3"/>
  <c r="G297" i="3" s="1"/>
  <c r="M297" i="3" s="1"/>
  <c r="J297" i="3"/>
  <c r="E298" i="3"/>
  <c r="G298" i="3" s="1"/>
  <c r="M298" i="3" s="1"/>
  <c r="J298" i="3"/>
  <c r="E299" i="3"/>
  <c r="G299" i="3" s="1"/>
  <c r="M299" i="3" s="1"/>
  <c r="J299" i="3"/>
  <c r="E300" i="3"/>
  <c r="G300" i="3" s="1"/>
  <c r="M300" i="3" s="1"/>
  <c r="J300" i="3"/>
  <c r="E301" i="3"/>
  <c r="G301" i="3" s="1"/>
  <c r="M301" i="3" s="1"/>
  <c r="J301" i="3"/>
  <c r="E302" i="3"/>
  <c r="G302" i="3" s="1"/>
  <c r="M302" i="3" s="1"/>
  <c r="J302" i="3"/>
  <c r="E303" i="3"/>
  <c r="G303" i="3" s="1"/>
  <c r="M303" i="3" s="1"/>
  <c r="J303" i="3"/>
  <c r="E304" i="3"/>
  <c r="G304" i="3" s="1"/>
  <c r="M304" i="3" s="1"/>
  <c r="J304" i="3"/>
  <c r="E305" i="3"/>
  <c r="G305" i="3" s="1"/>
  <c r="M305" i="3" s="1"/>
  <c r="J305" i="3"/>
  <c r="E306" i="3"/>
  <c r="G306" i="3" s="1"/>
  <c r="M306" i="3" s="1"/>
  <c r="J306" i="3"/>
  <c r="E307" i="3"/>
  <c r="G307" i="3" s="1"/>
  <c r="M307" i="3" s="1"/>
  <c r="J307" i="3"/>
  <c r="E308" i="3"/>
  <c r="G308" i="3" s="1"/>
  <c r="M308" i="3" s="1"/>
  <c r="J308" i="3"/>
  <c r="E309" i="3"/>
  <c r="G309" i="3" s="1"/>
  <c r="M309" i="3" s="1"/>
  <c r="J309" i="3"/>
  <c r="E310" i="3"/>
  <c r="G310" i="3" s="1"/>
  <c r="M310" i="3" s="1"/>
  <c r="J310" i="3"/>
  <c r="E311" i="3"/>
  <c r="G311" i="3" s="1"/>
  <c r="M311" i="3" s="1"/>
  <c r="J311" i="3"/>
  <c r="E312" i="3"/>
  <c r="G312" i="3" s="1"/>
  <c r="M312" i="3" s="1"/>
  <c r="J312" i="3"/>
  <c r="E313" i="3"/>
  <c r="G313" i="3" s="1"/>
  <c r="M313" i="3" s="1"/>
  <c r="J313" i="3"/>
  <c r="E314" i="3"/>
  <c r="G314" i="3" s="1"/>
  <c r="M314" i="3" s="1"/>
  <c r="J314" i="3"/>
  <c r="E315" i="3"/>
  <c r="G315" i="3" s="1"/>
  <c r="M315" i="3" s="1"/>
  <c r="J315" i="3"/>
  <c r="E316" i="3"/>
  <c r="G316" i="3" s="1"/>
  <c r="M316" i="3" s="1"/>
  <c r="J316" i="3"/>
  <c r="E317" i="3"/>
  <c r="G317" i="3" s="1"/>
  <c r="M317" i="3" s="1"/>
  <c r="J317" i="3"/>
  <c r="E318" i="3"/>
  <c r="G318" i="3" s="1"/>
  <c r="M318" i="3" s="1"/>
  <c r="J318" i="3"/>
  <c r="E319" i="3"/>
  <c r="G319" i="3" s="1"/>
  <c r="M319" i="3" s="1"/>
  <c r="J319" i="3"/>
  <c r="E320" i="3"/>
  <c r="G320" i="3" s="1"/>
  <c r="M320" i="3" s="1"/>
  <c r="J320" i="3"/>
  <c r="E321" i="3"/>
  <c r="G321" i="3" s="1"/>
  <c r="M321" i="3" s="1"/>
  <c r="J321" i="3"/>
  <c r="E322" i="3"/>
  <c r="G322" i="3" s="1"/>
  <c r="M322" i="3" s="1"/>
  <c r="J322" i="3"/>
  <c r="E323" i="3"/>
  <c r="G323" i="3" s="1"/>
  <c r="M323" i="3" s="1"/>
  <c r="J323" i="3"/>
  <c r="E324" i="3"/>
  <c r="G324" i="3" s="1"/>
  <c r="M324" i="3" s="1"/>
  <c r="J324" i="3"/>
  <c r="E325" i="3"/>
  <c r="G325" i="3" s="1"/>
  <c r="M325" i="3" s="1"/>
  <c r="J325" i="3"/>
  <c r="E326" i="3"/>
  <c r="G326" i="3" s="1"/>
  <c r="M326" i="3" s="1"/>
  <c r="J326" i="3"/>
  <c r="E327" i="3"/>
  <c r="G327" i="3" s="1"/>
  <c r="M327" i="3" s="1"/>
  <c r="J327" i="3"/>
  <c r="E328" i="3"/>
  <c r="G328" i="3" s="1"/>
  <c r="M328" i="3" s="1"/>
  <c r="J328" i="3"/>
  <c r="E329" i="3"/>
  <c r="G329" i="3" s="1"/>
  <c r="M329" i="3" s="1"/>
  <c r="J329" i="3"/>
  <c r="E330" i="3"/>
  <c r="G330" i="3" s="1"/>
  <c r="M330" i="3" s="1"/>
  <c r="J330" i="3"/>
  <c r="E331" i="3"/>
  <c r="G331" i="3" s="1"/>
  <c r="M331" i="3" s="1"/>
  <c r="J331" i="3"/>
  <c r="E332" i="3"/>
  <c r="G332" i="3" s="1"/>
  <c r="M332" i="3" s="1"/>
  <c r="J332" i="3"/>
  <c r="E333" i="3"/>
  <c r="G333" i="3" s="1"/>
  <c r="M333" i="3" s="1"/>
  <c r="J333" i="3"/>
  <c r="E334" i="3"/>
  <c r="G334" i="3" s="1"/>
  <c r="M334" i="3" s="1"/>
  <c r="J334" i="3"/>
  <c r="E335" i="3"/>
  <c r="G335" i="3" s="1"/>
  <c r="M335" i="3" s="1"/>
  <c r="J335" i="3"/>
  <c r="E336" i="3"/>
  <c r="G336" i="3" s="1"/>
  <c r="M336" i="3" s="1"/>
  <c r="J336" i="3"/>
  <c r="E337" i="3"/>
  <c r="G337" i="3" s="1"/>
  <c r="M337" i="3" s="1"/>
  <c r="J337" i="3"/>
  <c r="E338" i="3"/>
  <c r="G338" i="3" s="1"/>
  <c r="M338" i="3" s="1"/>
  <c r="J338" i="3"/>
  <c r="E339" i="3"/>
  <c r="G339" i="3" s="1"/>
  <c r="M339" i="3" s="1"/>
  <c r="J339" i="3"/>
  <c r="E340" i="3"/>
  <c r="G340" i="3" s="1"/>
  <c r="M340" i="3" s="1"/>
  <c r="J340" i="3"/>
  <c r="E341" i="3"/>
  <c r="G341" i="3" s="1"/>
  <c r="M341" i="3" s="1"/>
  <c r="J341" i="3"/>
  <c r="E342" i="3"/>
  <c r="G342" i="3" s="1"/>
  <c r="M342" i="3" s="1"/>
  <c r="J342" i="3"/>
  <c r="E343" i="3"/>
  <c r="G343" i="3" s="1"/>
  <c r="M343" i="3" s="1"/>
  <c r="J343" i="3"/>
  <c r="E344" i="3"/>
  <c r="G344" i="3" s="1"/>
  <c r="M344" i="3" s="1"/>
  <c r="J344" i="3"/>
  <c r="E345" i="3"/>
  <c r="G345" i="3" s="1"/>
  <c r="M345" i="3" s="1"/>
  <c r="J345" i="3"/>
  <c r="E346" i="3"/>
  <c r="G346" i="3" s="1"/>
  <c r="M346" i="3" s="1"/>
  <c r="J346" i="3"/>
  <c r="E347" i="3"/>
  <c r="G347" i="3" s="1"/>
  <c r="M347" i="3" s="1"/>
  <c r="J347" i="3"/>
  <c r="E348" i="3"/>
  <c r="G348" i="3" s="1"/>
  <c r="M348" i="3" s="1"/>
  <c r="J348" i="3"/>
  <c r="E349" i="3"/>
  <c r="G349" i="3" s="1"/>
  <c r="M349" i="3" s="1"/>
  <c r="J349" i="3"/>
  <c r="E350" i="3"/>
  <c r="G350" i="3" s="1"/>
  <c r="M350" i="3" s="1"/>
  <c r="J350" i="3"/>
  <c r="E351" i="3"/>
  <c r="G351" i="3" s="1"/>
  <c r="M351" i="3" s="1"/>
  <c r="J351" i="3"/>
  <c r="E352" i="3"/>
  <c r="G352" i="3" s="1"/>
  <c r="M352" i="3" s="1"/>
  <c r="J352" i="3"/>
  <c r="E353" i="3"/>
  <c r="G353" i="3" s="1"/>
  <c r="M353" i="3" s="1"/>
  <c r="J353" i="3"/>
  <c r="E354" i="3"/>
  <c r="G354" i="3" s="1"/>
  <c r="M354" i="3" s="1"/>
  <c r="J354" i="3"/>
  <c r="E355" i="3"/>
  <c r="G355" i="3" s="1"/>
  <c r="M355" i="3" s="1"/>
  <c r="J355" i="3"/>
  <c r="E356" i="3"/>
  <c r="G356" i="3" s="1"/>
  <c r="M356" i="3" s="1"/>
  <c r="J356" i="3"/>
  <c r="E357" i="3"/>
  <c r="G357" i="3" s="1"/>
  <c r="M357" i="3" s="1"/>
  <c r="J357" i="3"/>
  <c r="E358" i="3"/>
  <c r="G358" i="3" s="1"/>
  <c r="M358" i="3" s="1"/>
  <c r="J358" i="3"/>
  <c r="E359" i="3"/>
  <c r="G359" i="3" s="1"/>
  <c r="M359" i="3" s="1"/>
  <c r="J359" i="3"/>
  <c r="E360" i="3"/>
  <c r="G360" i="3" s="1"/>
  <c r="M360" i="3" s="1"/>
  <c r="J360" i="3"/>
  <c r="E361" i="3"/>
  <c r="G361" i="3" s="1"/>
  <c r="M361" i="3" s="1"/>
  <c r="J361" i="3"/>
  <c r="E362" i="3"/>
  <c r="G362" i="3" s="1"/>
  <c r="M362" i="3" s="1"/>
  <c r="J362" i="3"/>
  <c r="E363" i="3"/>
  <c r="G363" i="3" s="1"/>
  <c r="M363" i="3" s="1"/>
  <c r="J363" i="3"/>
  <c r="E364" i="3"/>
  <c r="G364" i="3" s="1"/>
  <c r="M364" i="3" s="1"/>
  <c r="J364" i="3"/>
  <c r="E365" i="3"/>
  <c r="G365" i="3" s="1"/>
  <c r="M365" i="3" s="1"/>
  <c r="J365" i="3"/>
  <c r="E366" i="3"/>
  <c r="G366" i="3" s="1"/>
  <c r="M366" i="3" s="1"/>
  <c r="J366" i="3"/>
  <c r="E367" i="3"/>
  <c r="G367" i="3" s="1"/>
  <c r="M367" i="3" s="1"/>
  <c r="J367" i="3"/>
  <c r="E368" i="3"/>
  <c r="G368" i="3" s="1"/>
  <c r="M368" i="3" s="1"/>
  <c r="J368" i="3"/>
  <c r="E369" i="3"/>
  <c r="G369" i="3" s="1"/>
  <c r="M369" i="3" s="1"/>
  <c r="J369" i="3"/>
  <c r="E370" i="3"/>
  <c r="G370" i="3" s="1"/>
  <c r="M370" i="3" s="1"/>
  <c r="J370" i="3"/>
  <c r="E371" i="3"/>
  <c r="G371" i="3" s="1"/>
  <c r="M371" i="3" s="1"/>
  <c r="J371" i="3"/>
  <c r="E372" i="3"/>
  <c r="G372" i="3" s="1"/>
  <c r="M372" i="3" s="1"/>
  <c r="J372" i="3"/>
  <c r="E373" i="3"/>
  <c r="G373" i="3" s="1"/>
  <c r="M373" i="3" s="1"/>
  <c r="J373" i="3"/>
  <c r="E374" i="3"/>
  <c r="G374" i="3" s="1"/>
  <c r="M374" i="3" s="1"/>
  <c r="J374" i="3"/>
  <c r="E375" i="3"/>
  <c r="G375" i="3" s="1"/>
  <c r="M375" i="3" s="1"/>
  <c r="J375" i="3"/>
  <c r="E376" i="3"/>
  <c r="G376" i="3" s="1"/>
  <c r="M376" i="3" s="1"/>
  <c r="J376" i="3"/>
  <c r="E377" i="3"/>
  <c r="G377" i="3" s="1"/>
  <c r="M377" i="3" s="1"/>
  <c r="J377" i="3"/>
  <c r="E378" i="3"/>
  <c r="G378" i="3" s="1"/>
  <c r="M378" i="3" s="1"/>
  <c r="J378" i="3"/>
  <c r="E379" i="3"/>
  <c r="G379" i="3" s="1"/>
  <c r="M379" i="3" s="1"/>
  <c r="J379" i="3"/>
  <c r="E380" i="3"/>
  <c r="G380" i="3" s="1"/>
  <c r="M380" i="3" s="1"/>
  <c r="J380" i="3"/>
  <c r="E381" i="3"/>
  <c r="G381" i="3" s="1"/>
  <c r="M381" i="3" s="1"/>
  <c r="J381" i="3"/>
  <c r="E382" i="3"/>
  <c r="G382" i="3" s="1"/>
  <c r="M382" i="3" s="1"/>
  <c r="J382" i="3"/>
  <c r="E383" i="3"/>
  <c r="G383" i="3" s="1"/>
  <c r="M383" i="3" s="1"/>
  <c r="J383" i="3"/>
  <c r="E384" i="3"/>
  <c r="G384" i="3" s="1"/>
  <c r="M384" i="3" s="1"/>
  <c r="J384" i="3"/>
  <c r="E385" i="3"/>
  <c r="G385" i="3" s="1"/>
  <c r="M385" i="3" s="1"/>
  <c r="J385" i="3"/>
  <c r="E386" i="3"/>
  <c r="G386" i="3" s="1"/>
  <c r="M386" i="3" s="1"/>
  <c r="J386" i="3"/>
  <c r="E387" i="3"/>
  <c r="G387" i="3" s="1"/>
  <c r="M387" i="3" s="1"/>
  <c r="J387" i="3"/>
  <c r="E388" i="3"/>
  <c r="G388" i="3" s="1"/>
  <c r="M388" i="3" s="1"/>
  <c r="J388" i="3"/>
  <c r="E389" i="3"/>
  <c r="G389" i="3" s="1"/>
  <c r="M389" i="3" s="1"/>
  <c r="J389" i="3"/>
  <c r="E390" i="3"/>
  <c r="G390" i="3" s="1"/>
  <c r="M390" i="3" s="1"/>
  <c r="J390" i="3"/>
  <c r="E391" i="3"/>
  <c r="G391" i="3" s="1"/>
  <c r="M391" i="3" s="1"/>
  <c r="J391" i="3"/>
  <c r="E392" i="3"/>
  <c r="G392" i="3" s="1"/>
  <c r="M392" i="3" s="1"/>
  <c r="J392" i="3"/>
  <c r="E393" i="3"/>
  <c r="G393" i="3" s="1"/>
  <c r="M393" i="3" s="1"/>
  <c r="J393" i="3"/>
  <c r="E394" i="3"/>
  <c r="G394" i="3" s="1"/>
  <c r="M394" i="3" s="1"/>
  <c r="J394" i="3"/>
  <c r="E395" i="3"/>
  <c r="G395" i="3" s="1"/>
  <c r="M395" i="3" s="1"/>
  <c r="J395" i="3"/>
  <c r="E396" i="3"/>
  <c r="G396" i="3" s="1"/>
  <c r="M396" i="3" s="1"/>
  <c r="J396" i="3"/>
  <c r="E397" i="3"/>
  <c r="G397" i="3" s="1"/>
  <c r="M397" i="3" s="1"/>
  <c r="J397" i="3"/>
  <c r="E398" i="3"/>
  <c r="G398" i="3" s="1"/>
  <c r="M398" i="3" s="1"/>
  <c r="J398" i="3"/>
  <c r="E399" i="3"/>
  <c r="G399" i="3" s="1"/>
  <c r="M399" i="3" s="1"/>
  <c r="J399" i="3"/>
  <c r="E400" i="3"/>
  <c r="G400" i="3" s="1"/>
  <c r="M400" i="3" s="1"/>
  <c r="J400" i="3"/>
  <c r="E401" i="3"/>
  <c r="G401" i="3" s="1"/>
  <c r="M401" i="3" s="1"/>
  <c r="J401" i="3"/>
  <c r="E402" i="3"/>
  <c r="G402" i="3" s="1"/>
  <c r="M402" i="3" s="1"/>
  <c r="J402" i="3"/>
  <c r="E403" i="3"/>
  <c r="G403" i="3" s="1"/>
  <c r="M403" i="3" s="1"/>
  <c r="J403" i="3"/>
  <c r="E404" i="3"/>
  <c r="G404" i="3" s="1"/>
  <c r="M404" i="3" s="1"/>
  <c r="J404" i="3"/>
  <c r="E405" i="3"/>
  <c r="G405" i="3" s="1"/>
  <c r="M405" i="3" s="1"/>
  <c r="J405" i="3"/>
  <c r="E406" i="3"/>
  <c r="G406" i="3" s="1"/>
  <c r="M406" i="3" s="1"/>
  <c r="J406" i="3"/>
  <c r="E407" i="3"/>
  <c r="G407" i="3" s="1"/>
  <c r="M407" i="3" s="1"/>
  <c r="J407" i="3"/>
  <c r="E408" i="3"/>
  <c r="G408" i="3" s="1"/>
  <c r="M408" i="3" s="1"/>
  <c r="J408" i="3"/>
  <c r="E409" i="3"/>
  <c r="G409" i="3" s="1"/>
  <c r="M409" i="3" s="1"/>
  <c r="J409" i="3"/>
  <c r="E11" i="3"/>
  <c r="G11" i="3" s="1"/>
  <c r="M11" i="3" s="1"/>
  <c r="C410" i="3"/>
  <c r="F7" i="3"/>
  <c r="M13" i="3" l="1"/>
  <c r="M12" i="3"/>
  <c r="J410" i="3"/>
  <c r="G410" i="3"/>
  <c r="N176" i="3"/>
  <c r="N168" i="3"/>
  <c r="N164" i="3"/>
  <c r="N128" i="3"/>
  <c r="N13" i="3"/>
  <c r="N80" i="3"/>
  <c r="N16" i="3"/>
  <c r="N179" i="3"/>
  <c r="N167" i="3"/>
  <c r="N374" i="3"/>
  <c r="N346" i="3"/>
  <c r="N342" i="3"/>
  <c r="N334" i="3"/>
  <c r="N218" i="3"/>
  <c r="N214" i="3"/>
  <c r="N210" i="3"/>
  <c r="N132" i="3"/>
  <c r="N333" i="3"/>
  <c r="N138" i="3"/>
  <c r="N336" i="3"/>
  <c r="N14" i="3"/>
  <c r="N329" i="3"/>
  <c r="O396" i="3"/>
  <c r="N93" i="3"/>
  <c r="N361" i="3"/>
  <c r="N337" i="3"/>
  <c r="N223" i="3"/>
  <c r="N207" i="3"/>
  <c r="N84" i="3"/>
  <c r="N322" i="3"/>
  <c r="N204" i="3"/>
  <c r="N299" i="3"/>
  <c r="N291" i="3"/>
  <c r="N283" i="3"/>
  <c r="N267" i="3"/>
  <c r="N251" i="3"/>
  <c r="N117" i="3"/>
  <c r="N216" i="3"/>
  <c r="N137" i="3"/>
  <c r="N310" i="3"/>
  <c r="N306" i="3"/>
  <c r="N302" i="3"/>
  <c r="N200" i="3"/>
  <c r="N86" i="3"/>
  <c r="N404" i="3"/>
  <c r="O400" i="3"/>
  <c r="N297" i="3"/>
  <c r="N60" i="3"/>
  <c r="N56" i="3"/>
  <c r="N58" i="3"/>
  <c r="O363" i="3"/>
  <c r="N300" i="3"/>
  <c r="N139" i="3"/>
  <c r="N92" i="3"/>
  <c r="N88" i="3"/>
  <c r="N30" i="3"/>
  <c r="N26" i="3"/>
  <c r="N379" i="3"/>
  <c r="N245" i="3"/>
  <c r="N194" i="3"/>
  <c r="N124" i="3"/>
  <c r="N50" i="3"/>
  <c r="N19" i="3"/>
  <c r="N359" i="3"/>
  <c r="N394" i="3"/>
  <c r="N386" i="3"/>
  <c r="N244" i="3"/>
  <c r="N240" i="3"/>
  <c r="N127" i="3"/>
  <c r="N115" i="3"/>
  <c r="N225" i="3"/>
  <c r="N391" i="3"/>
  <c r="N328" i="3"/>
  <c r="O385" i="3"/>
  <c r="N318" i="3"/>
  <c r="N314" i="3"/>
  <c r="N383" i="3"/>
  <c r="N94" i="3"/>
  <c r="N79" i="3"/>
  <c r="O387" i="3"/>
  <c r="N321" i="3"/>
  <c r="N317" i="3"/>
  <c r="N242" i="3"/>
  <c r="N384" i="3"/>
  <c r="N377" i="3"/>
  <c r="N362" i="3"/>
  <c r="N343" i="3"/>
  <c r="N339" i="3"/>
  <c r="N313" i="3"/>
  <c r="N243" i="3"/>
  <c r="N228" i="3"/>
  <c r="N213" i="3"/>
  <c r="N209" i="3"/>
  <c r="N190" i="3"/>
  <c r="N186" i="3"/>
  <c r="N182" i="3"/>
  <c r="N178" i="3"/>
  <c r="N170" i="3"/>
  <c r="N166" i="3"/>
  <c r="N162" i="3"/>
  <c r="N140" i="3"/>
  <c r="N129" i="3"/>
  <c r="N126" i="3"/>
  <c r="N122" i="3"/>
  <c r="N118" i="3"/>
  <c r="N72" i="3"/>
  <c r="N53" i="3"/>
  <c r="N381" i="3"/>
  <c r="N403" i="3"/>
  <c r="N399" i="3"/>
  <c r="N373" i="3"/>
  <c r="N327" i="3"/>
  <c r="N323" i="3"/>
  <c r="N305" i="3"/>
  <c r="N286" i="3"/>
  <c r="N278" i="3"/>
  <c r="N270" i="3"/>
  <c r="N262" i="3"/>
  <c r="N239" i="3"/>
  <c r="N197" i="3"/>
  <c r="N151" i="3"/>
  <c r="N106" i="3"/>
  <c r="N102" i="3"/>
  <c r="N98" i="3"/>
  <c r="N83" i="3"/>
  <c r="N41" i="3"/>
  <c r="N37" i="3"/>
  <c r="N402" i="3"/>
  <c r="N398" i="3"/>
  <c r="N357" i="3"/>
  <c r="N349" i="3"/>
  <c r="N293" i="3"/>
  <c r="N289" i="3"/>
  <c r="N285" i="3"/>
  <c r="N277" i="3"/>
  <c r="N273" i="3"/>
  <c r="N265" i="3"/>
  <c r="N257" i="3"/>
  <c r="N249" i="3"/>
  <c r="N238" i="3"/>
  <c r="N154" i="3"/>
  <c r="N150" i="3"/>
  <c r="N146" i="3"/>
  <c r="N135" i="3"/>
  <c r="N97" i="3"/>
  <c r="N32" i="3"/>
  <c r="N28" i="3"/>
  <c r="N21" i="3"/>
  <c r="N112" i="3"/>
  <c r="N108" i="3"/>
  <c r="N89" i="3"/>
  <c r="N78" i="3"/>
  <c r="N74" i="3"/>
  <c r="N375" i="3"/>
  <c r="N325" i="3"/>
  <c r="O311" i="3"/>
  <c r="N292" i="3"/>
  <c r="N288" i="3"/>
  <c r="N280" i="3"/>
  <c r="N276" i="3"/>
  <c r="N272" i="3"/>
  <c r="N268" i="3"/>
  <c r="N256" i="3"/>
  <c r="N252" i="3"/>
  <c r="N222" i="3"/>
  <c r="N199" i="3"/>
  <c r="N153" i="3"/>
  <c r="N104" i="3"/>
  <c r="N70" i="3"/>
  <c r="N35" i="3"/>
  <c r="N27" i="3"/>
  <c r="N401" i="3"/>
  <c r="N378" i="3"/>
  <c r="N371" i="3"/>
  <c r="N360" i="3"/>
  <c r="N331" i="3"/>
  <c r="N307" i="3"/>
  <c r="N296" i="3"/>
  <c r="N269" i="3"/>
  <c r="N259" i="3"/>
  <c r="N248" i="3"/>
  <c r="N232" i="3"/>
  <c r="N211" i="3"/>
  <c r="N172" i="3"/>
  <c r="N148" i="3"/>
  <c r="N144" i="3"/>
  <c r="N134" i="3"/>
  <c r="N125" i="3"/>
  <c r="N90" i="3"/>
  <c r="N76" i="3"/>
  <c r="N73" i="3"/>
  <c r="N66" i="3"/>
  <c r="N52" i="3"/>
  <c r="N33" i="3"/>
  <c r="N29" i="3"/>
  <c r="N18" i="3"/>
  <c r="N15" i="3"/>
  <c r="N69" i="3"/>
  <c r="N62" i="3"/>
  <c r="N55" i="3"/>
  <c r="N44" i="3"/>
  <c r="N40" i="3"/>
  <c r="N75" i="3"/>
  <c r="N366" i="3"/>
  <c r="N355" i="3"/>
  <c r="N345" i="3"/>
  <c r="N341" i="3"/>
  <c r="N282" i="3"/>
  <c r="N275" i="3"/>
  <c r="N264" i="3"/>
  <c r="N261" i="3"/>
  <c r="N254" i="3"/>
  <c r="N227" i="3"/>
  <c r="N220" i="3"/>
  <c r="N202" i="3"/>
  <c r="N188" i="3"/>
  <c r="N181" i="3"/>
  <c r="N114" i="3"/>
  <c r="N110" i="3"/>
  <c r="N100" i="3"/>
  <c r="N96" i="3"/>
  <c r="N82" i="3"/>
  <c r="N61" i="3"/>
  <c r="N43" i="3"/>
  <c r="N24" i="3"/>
  <c r="N389" i="3"/>
  <c r="N365" i="3"/>
  <c r="N354" i="3"/>
  <c r="N347" i="3"/>
  <c r="N312" i="3"/>
  <c r="N294" i="3"/>
  <c r="N281" i="3"/>
  <c r="N274" i="3"/>
  <c r="N253" i="3"/>
  <c r="N246" i="3"/>
  <c r="N230" i="3"/>
  <c r="N219" i="3"/>
  <c r="N201" i="3"/>
  <c r="N184" i="3"/>
  <c r="N159" i="3"/>
  <c r="N156" i="3"/>
  <c r="N152" i="3"/>
  <c r="N145" i="3"/>
  <c r="N120" i="3"/>
  <c r="N109" i="3"/>
  <c r="N95" i="3"/>
  <c r="N64" i="3"/>
  <c r="N46" i="3"/>
  <c r="N42" i="3"/>
  <c r="N38" i="3"/>
  <c r="N23" i="3"/>
  <c r="N311" i="3"/>
  <c r="N234" i="3"/>
  <c r="N203" i="3"/>
  <c r="N195" i="3"/>
  <c r="N189" i="3"/>
  <c r="N161" i="3"/>
  <c r="N142" i="3"/>
  <c r="N119" i="3"/>
  <c r="N116" i="3"/>
  <c r="N91" i="3"/>
  <c r="N57" i="3"/>
  <c r="N54" i="3"/>
  <c r="N48" i="3"/>
  <c r="N45" i="3"/>
  <c r="N36" i="3"/>
  <c r="N34" i="3"/>
  <c r="N31" i="3"/>
  <c r="N22" i="3"/>
  <c r="O405" i="3"/>
  <c r="O393" i="3"/>
  <c r="N344" i="3"/>
  <c r="N266" i="3"/>
  <c r="N237" i="3"/>
  <c r="N229" i="3"/>
  <c r="N198" i="3"/>
  <c r="N180" i="3"/>
  <c r="N397" i="3"/>
  <c r="N370" i="3"/>
  <c r="N353" i="3"/>
  <c r="N330" i="3"/>
  <c r="N250" i="3"/>
  <c r="N247" i="3"/>
  <c r="N231" i="3"/>
  <c r="N226" i="3"/>
  <c r="N221" i="3"/>
  <c r="N212" i="3"/>
  <c r="N192" i="3"/>
  <c r="N183" i="3"/>
  <c r="N169" i="3"/>
  <c r="N163" i="3"/>
  <c r="N158" i="3"/>
  <c r="N155" i="3"/>
  <c r="N147" i="3"/>
  <c r="N113" i="3"/>
  <c r="N99" i="3"/>
  <c r="N77" i="3"/>
  <c r="N68" i="3"/>
  <c r="N51" i="3"/>
  <c r="N39" i="3"/>
  <c r="N408" i="3"/>
  <c r="N356" i="3"/>
  <c r="N369" i="3"/>
  <c r="N241" i="3"/>
  <c r="N215" i="3"/>
  <c r="N206" i="3"/>
  <c r="N174" i="3"/>
  <c r="N171" i="3"/>
  <c r="N160" i="3"/>
  <c r="N107" i="3"/>
  <c r="N85" i="3"/>
  <c r="N71" i="3"/>
  <c r="N59" i="3"/>
  <c r="N284" i="3"/>
  <c r="N260" i="3"/>
  <c r="N392" i="3"/>
  <c r="N367" i="3"/>
  <c r="N351" i="3"/>
  <c r="N407" i="3"/>
  <c r="N350" i="3"/>
  <c r="N338" i="3"/>
  <c r="N335" i="3"/>
  <c r="N326" i="3"/>
  <c r="N301" i="3"/>
  <c r="N233" i="3"/>
  <c r="N217" i="3"/>
  <c r="N205" i="3"/>
  <c r="N191" i="3"/>
  <c r="N173" i="3"/>
  <c r="N157" i="3"/>
  <c r="N141" i="3"/>
  <c r="N136" i="3"/>
  <c r="N130" i="3"/>
  <c r="N123" i="3"/>
  <c r="N101" i="3"/>
  <c r="N67" i="3"/>
  <c r="N196" i="3"/>
  <c r="N187" i="3"/>
  <c r="N165" i="3"/>
  <c r="N149" i="3"/>
  <c r="N20" i="3"/>
  <c r="N395" i="3"/>
  <c r="N409" i="3"/>
  <c r="N406" i="3"/>
  <c r="N368" i="3"/>
  <c r="N298" i="3"/>
  <c r="N224" i="3"/>
  <c r="N193" i="3"/>
  <c r="N382" i="3"/>
  <c r="N340" i="3"/>
  <c r="N390" i="3"/>
  <c r="N376" i="3"/>
  <c r="N352" i="3"/>
  <c r="N380" i="3"/>
  <c r="N358" i="3"/>
  <c r="N348" i="3"/>
  <c r="N320" i="3"/>
  <c r="N304" i="3"/>
  <c r="N290" i="3"/>
  <c r="O13" i="3"/>
  <c r="P13" i="3" s="1"/>
  <c r="O168" i="3"/>
  <c r="O176" i="3"/>
  <c r="P176" i="3" s="1"/>
  <c r="O167" i="3"/>
  <c r="P167" i="3" s="1"/>
  <c r="O128" i="3"/>
  <c r="P128" i="3" s="1"/>
  <c r="O164" i="3"/>
  <c r="O74" i="3"/>
  <c r="N332" i="3"/>
  <c r="N316" i="3"/>
  <c r="N258" i="3"/>
  <c r="N308" i="3"/>
  <c r="N295" i="3"/>
  <c r="N279" i="3"/>
  <c r="N263" i="3"/>
  <c r="N236" i="3"/>
  <c r="N208" i="3"/>
  <c r="N303" i="3"/>
  <c r="N235" i="3"/>
  <c r="N319" i="3"/>
  <c r="N287" i="3"/>
  <c r="N271" i="3"/>
  <c r="N255" i="3"/>
  <c r="N175" i="3"/>
  <c r="N185" i="3"/>
  <c r="N177" i="3"/>
  <c r="N105" i="3"/>
  <c r="N87" i="3"/>
  <c r="N131" i="3"/>
  <c r="N81" i="3"/>
  <c r="N111" i="3"/>
  <c r="N121" i="3"/>
  <c r="N103" i="3"/>
  <c r="N65" i="3"/>
  <c r="N63" i="3"/>
  <c r="N47" i="3"/>
  <c r="N25" i="3"/>
  <c r="N49" i="3"/>
  <c r="N143" i="3"/>
  <c r="N133" i="3"/>
  <c r="N17" i="3"/>
  <c r="P164" i="3" l="1"/>
  <c r="M410" i="3"/>
  <c r="P168" i="3"/>
  <c r="N12" i="3"/>
  <c r="N11" i="3"/>
  <c r="P74" i="3"/>
  <c r="O291" i="3"/>
  <c r="P291" i="3" s="1"/>
  <c r="O181" i="3"/>
  <c r="P181" i="3" s="1"/>
  <c r="O24" i="3"/>
  <c r="P24" i="3" s="1"/>
  <c r="O275" i="3"/>
  <c r="P275" i="3" s="1"/>
  <c r="O148" i="3"/>
  <c r="P148" i="3" s="1"/>
  <c r="O42" i="3"/>
  <c r="P42" i="3" s="1"/>
  <c r="O272" i="3"/>
  <c r="P272" i="3" s="1"/>
  <c r="O132" i="3"/>
  <c r="P132" i="3" s="1"/>
  <c r="O44" i="3"/>
  <c r="P44" i="3" s="1"/>
  <c r="O70" i="3"/>
  <c r="P70" i="3" s="1"/>
  <c r="O386" i="3"/>
  <c r="P386" i="3" s="1"/>
  <c r="O302" i="3"/>
  <c r="P302" i="3" s="1"/>
  <c r="O283" i="3"/>
  <c r="P283" i="3" s="1"/>
  <c r="O58" i="3"/>
  <c r="P58" i="3" s="1"/>
  <c r="O12" i="3"/>
  <c r="O357" i="3"/>
  <c r="P357" i="3" s="1"/>
  <c r="N385" i="3"/>
  <c r="O374" i="3"/>
  <c r="P374" i="3" s="1"/>
  <c r="O274" i="3"/>
  <c r="P274" i="3" s="1"/>
  <c r="O52" i="3"/>
  <c r="P52" i="3" s="1"/>
  <c r="O32" i="3"/>
  <c r="P32" i="3" s="1"/>
  <c r="O170" i="3"/>
  <c r="P170" i="3" s="1"/>
  <c r="O243" i="3"/>
  <c r="P243" i="3" s="1"/>
  <c r="O106" i="3"/>
  <c r="P106" i="3" s="1"/>
  <c r="O80" i="3"/>
  <c r="P80" i="3" s="1"/>
  <c r="O337" i="3"/>
  <c r="P337" i="3" s="1"/>
  <c r="O305" i="3"/>
  <c r="P305" i="3" s="1"/>
  <c r="O72" i="3"/>
  <c r="P72" i="3" s="1"/>
  <c r="O379" i="3"/>
  <c r="P379" i="3" s="1"/>
  <c r="O333" i="3"/>
  <c r="P333" i="3" s="1"/>
  <c r="O307" i="3"/>
  <c r="P307" i="3" s="1"/>
  <c r="O257" i="3"/>
  <c r="P257" i="3" s="1"/>
  <c r="O342" i="3"/>
  <c r="P342" i="3" s="1"/>
  <c r="O345" i="3"/>
  <c r="P345" i="3" s="1"/>
  <c r="O120" i="3"/>
  <c r="P120" i="3" s="1"/>
  <c r="O98" i="3"/>
  <c r="P98" i="3" s="1"/>
  <c r="O207" i="3"/>
  <c r="P207" i="3" s="1"/>
  <c r="O336" i="3"/>
  <c r="P336" i="3" s="1"/>
  <c r="O251" i="3"/>
  <c r="P251" i="3" s="1"/>
  <c r="O293" i="3"/>
  <c r="P293" i="3" s="1"/>
  <c r="O278" i="3"/>
  <c r="P278" i="3" s="1"/>
  <c r="O100" i="3"/>
  <c r="P100" i="3" s="1"/>
  <c r="O326" i="3"/>
  <c r="P326" i="3" s="1"/>
  <c r="O187" i="3"/>
  <c r="P187" i="3" s="1"/>
  <c r="O93" i="3"/>
  <c r="P93" i="3" s="1"/>
  <c r="O370" i="3"/>
  <c r="P370" i="3" s="1"/>
  <c r="O200" i="3"/>
  <c r="P200" i="3" s="1"/>
  <c r="O244" i="3"/>
  <c r="P244" i="3" s="1"/>
  <c r="O107" i="3"/>
  <c r="P107" i="3" s="1"/>
  <c r="O329" i="3"/>
  <c r="P329" i="3" s="1"/>
  <c r="O218" i="3"/>
  <c r="P218" i="3" s="1"/>
  <c r="O190" i="3"/>
  <c r="P190" i="3" s="1"/>
  <c r="O129" i="3"/>
  <c r="P129" i="3" s="1"/>
  <c r="O16" i="3"/>
  <c r="P16" i="3" s="1"/>
  <c r="O84" i="3"/>
  <c r="P84" i="3" s="1"/>
  <c r="O322" i="3"/>
  <c r="P322" i="3" s="1"/>
  <c r="O124" i="3"/>
  <c r="P124" i="3" s="1"/>
  <c r="O216" i="3"/>
  <c r="P216" i="3" s="1"/>
  <c r="O266" i="3"/>
  <c r="P266" i="3" s="1"/>
  <c r="O245" i="3"/>
  <c r="P245" i="3" s="1"/>
  <c r="O256" i="3"/>
  <c r="P256" i="3" s="1"/>
  <c r="N363" i="3"/>
  <c r="P363" i="3" s="1"/>
  <c r="O346" i="3"/>
  <c r="P346" i="3" s="1"/>
  <c r="O318" i="3"/>
  <c r="P318" i="3" s="1"/>
  <c r="O138" i="3"/>
  <c r="P138" i="3" s="1"/>
  <c r="O223" i="3"/>
  <c r="P223" i="3" s="1"/>
  <c r="O267" i="3"/>
  <c r="P267" i="3" s="1"/>
  <c r="O242" i="3"/>
  <c r="P242" i="3" s="1"/>
  <c r="O179" i="3"/>
  <c r="P179" i="3" s="1"/>
  <c r="O22" i="3"/>
  <c r="P22" i="3" s="1"/>
  <c r="O60" i="3"/>
  <c r="P60" i="3" s="1"/>
  <c r="O210" i="3"/>
  <c r="P210" i="3" s="1"/>
  <c r="O358" i="3"/>
  <c r="P358" i="3" s="1"/>
  <c r="O310" i="3"/>
  <c r="P310" i="3" s="1"/>
  <c r="O299" i="3"/>
  <c r="P299" i="3" s="1"/>
  <c r="O234" i="3"/>
  <c r="P234" i="3" s="1"/>
  <c r="O334" i="3"/>
  <c r="P334" i="3" s="1"/>
  <c r="O270" i="3"/>
  <c r="P270" i="3" s="1"/>
  <c r="O383" i="3"/>
  <c r="P383" i="3" s="1"/>
  <c r="O14" i="3"/>
  <c r="P14" i="3" s="1"/>
  <c r="O377" i="3"/>
  <c r="P377" i="3" s="1"/>
  <c r="O171" i="3"/>
  <c r="P171" i="3" s="1"/>
  <c r="O201" i="3"/>
  <c r="P201" i="3" s="1"/>
  <c r="O147" i="3"/>
  <c r="P147" i="3" s="1"/>
  <c r="O91" i="3"/>
  <c r="P91" i="3" s="1"/>
  <c r="O350" i="3"/>
  <c r="P350" i="3" s="1"/>
  <c r="O155" i="3"/>
  <c r="P155" i="3" s="1"/>
  <c r="O198" i="3"/>
  <c r="P198" i="3" s="1"/>
  <c r="O191" i="3"/>
  <c r="P191" i="3" s="1"/>
  <c r="O59" i="3"/>
  <c r="P59" i="3" s="1"/>
  <c r="O51" i="3"/>
  <c r="P51" i="3" s="1"/>
  <c r="O338" i="3"/>
  <c r="P338" i="3" s="1"/>
  <c r="O247" i="3"/>
  <c r="P247" i="3" s="1"/>
  <c r="O158" i="3"/>
  <c r="P158" i="3" s="1"/>
  <c r="O27" i="3"/>
  <c r="P27" i="3" s="1"/>
  <c r="O163" i="3"/>
  <c r="P163" i="3" s="1"/>
  <c r="O156" i="3"/>
  <c r="P156" i="3" s="1"/>
  <c r="O215" i="3"/>
  <c r="P215" i="3" s="1"/>
  <c r="O341" i="3"/>
  <c r="P341" i="3" s="1"/>
  <c r="O165" i="3"/>
  <c r="P165" i="3" s="1"/>
  <c r="O101" i="3"/>
  <c r="N396" i="3"/>
  <c r="P396" i="3" s="1"/>
  <c r="O126" i="3"/>
  <c r="P126" i="3" s="1"/>
  <c r="O239" i="3"/>
  <c r="P239" i="3" s="1"/>
  <c r="O294" i="3"/>
  <c r="P294" i="3" s="1"/>
  <c r="O360" i="3"/>
  <c r="P360" i="3" s="1"/>
  <c r="O304" i="3"/>
  <c r="P304" i="3" s="1"/>
  <c r="O146" i="3"/>
  <c r="P146" i="3" s="1"/>
  <c r="O67" i="3"/>
  <c r="P67" i="3" s="1"/>
  <c r="O280" i="3"/>
  <c r="P280" i="3" s="1"/>
  <c r="O184" i="3"/>
  <c r="P184" i="3" s="1"/>
  <c r="O214" i="3"/>
  <c r="P214" i="3" s="1"/>
  <c r="O371" i="3"/>
  <c r="P371" i="3" s="1"/>
  <c r="O204" i="3"/>
  <c r="P204" i="3" s="1"/>
  <c r="O199" i="3"/>
  <c r="P199" i="3" s="1"/>
  <c r="O54" i="3"/>
  <c r="P54" i="3" s="1"/>
  <c r="O355" i="3"/>
  <c r="P355" i="3" s="1"/>
  <c r="O82" i="3"/>
  <c r="P82" i="3" s="1"/>
  <c r="O19" i="3"/>
  <c r="P19" i="3" s="1"/>
  <c r="O137" i="3"/>
  <c r="P137" i="3" s="1"/>
  <c r="O95" i="3"/>
  <c r="P95" i="3" s="1"/>
  <c r="O297" i="3"/>
  <c r="P297" i="3" s="1"/>
  <c r="O226" i="3"/>
  <c r="P226" i="3" s="1"/>
  <c r="O88" i="3"/>
  <c r="P88" i="3" s="1"/>
  <c r="O69" i="3"/>
  <c r="P69" i="3" s="1"/>
  <c r="O79" i="3"/>
  <c r="P79" i="3" s="1"/>
  <c r="O373" i="3"/>
  <c r="P373" i="3" s="1"/>
  <c r="O195" i="3"/>
  <c r="P195" i="3" s="1"/>
  <c r="O317" i="3"/>
  <c r="P317" i="3" s="1"/>
  <c r="O76" i="3"/>
  <c r="P76" i="3" s="1"/>
  <c r="O220" i="3"/>
  <c r="P220" i="3" s="1"/>
  <c r="O108" i="3"/>
  <c r="P108" i="3" s="1"/>
  <c r="O186" i="3"/>
  <c r="P186" i="3" s="1"/>
  <c r="O157" i="3"/>
  <c r="P157" i="3" s="1"/>
  <c r="O37" i="3"/>
  <c r="P37" i="3" s="1"/>
  <c r="O15" i="3"/>
  <c r="P15" i="3" s="1"/>
  <c r="O288" i="3"/>
  <c r="P288" i="3" s="1"/>
  <c r="O343" i="3"/>
  <c r="P343" i="3" s="1"/>
  <c r="O173" i="3"/>
  <c r="P173" i="3" s="1"/>
  <c r="O232" i="3"/>
  <c r="P232" i="3" s="1"/>
  <c r="O312" i="3"/>
  <c r="P312" i="3" s="1"/>
  <c r="O225" i="3"/>
  <c r="P225" i="3" s="1"/>
  <c r="O192" i="3"/>
  <c r="P192" i="3" s="1"/>
  <c r="O277" i="3"/>
  <c r="P277" i="3" s="1"/>
  <c r="O161" i="3"/>
  <c r="P161" i="3" s="1"/>
  <c r="O178" i="3"/>
  <c r="P178" i="3" s="1"/>
  <c r="O56" i="3"/>
  <c r="P56" i="3" s="1"/>
  <c r="O43" i="3"/>
  <c r="P43" i="3" s="1"/>
  <c r="O361" i="3"/>
  <c r="P361" i="3" s="1"/>
  <c r="O174" i="3"/>
  <c r="P174" i="3" s="1"/>
  <c r="O306" i="3"/>
  <c r="P306" i="3" s="1"/>
  <c r="O104" i="3"/>
  <c r="P104" i="3" s="1"/>
  <c r="O301" i="3"/>
  <c r="P301" i="3" s="1"/>
  <c r="O248" i="3"/>
  <c r="P248" i="3" s="1"/>
  <c r="O136" i="3"/>
  <c r="P136" i="3" s="1"/>
  <c r="O48" i="3"/>
  <c r="P48" i="3" s="1"/>
  <c r="O298" i="3"/>
  <c r="P298" i="3" s="1"/>
  <c r="O384" i="3"/>
  <c r="P384" i="3" s="1"/>
  <c r="O230" i="3"/>
  <c r="P230" i="3" s="1"/>
  <c r="O154" i="3"/>
  <c r="P154" i="3" s="1"/>
  <c r="O254" i="3"/>
  <c r="P254" i="3" s="1"/>
  <c r="O300" i="3"/>
  <c r="P300" i="3" s="1"/>
  <c r="O221" i="3"/>
  <c r="P221" i="3" s="1"/>
  <c r="O150" i="3"/>
  <c r="P150" i="3" s="1"/>
  <c r="O141" i="3"/>
  <c r="P141" i="3" s="1"/>
  <c r="O325" i="3"/>
  <c r="P325" i="3" s="1"/>
  <c r="O399" i="3"/>
  <c r="P399" i="3" s="1"/>
  <c r="N400" i="3"/>
  <c r="P400" i="3" s="1"/>
  <c r="O289" i="3"/>
  <c r="P289" i="3" s="1"/>
  <c r="O45" i="3"/>
  <c r="P45" i="3" s="1"/>
  <c r="O366" i="3"/>
  <c r="P366" i="3" s="1"/>
  <c r="O368" i="3"/>
  <c r="P368" i="3" s="1"/>
  <c r="O219" i="3"/>
  <c r="P219" i="3" s="1"/>
  <c r="O292" i="3"/>
  <c r="P292" i="3" s="1"/>
  <c r="O96" i="3"/>
  <c r="P96" i="3" s="1"/>
  <c r="O213" i="3"/>
  <c r="P213" i="3" s="1"/>
  <c r="O50" i="3"/>
  <c r="P50" i="3" s="1"/>
  <c r="O139" i="3"/>
  <c r="P139" i="3" s="1"/>
  <c r="O83" i="3"/>
  <c r="P83" i="3" s="1"/>
  <c r="O125" i="3"/>
  <c r="P125" i="3" s="1"/>
  <c r="O21" i="3"/>
  <c r="P21" i="3" s="1"/>
  <c r="O127" i="3"/>
  <c r="P127" i="3" s="1"/>
  <c r="O347" i="3"/>
  <c r="P347" i="3" s="1"/>
  <c r="O381" i="3"/>
  <c r="P381" i="3" s="1"/>
  <c r="O285" i="3"/>
  <c r="P285" i="3" s="1"/>
  <c r="O115" i="3"/>
  <c r="P115" i="3" s="1"/>
  <c r="O262" i="3"/>
  <c r="P262" i="3" s="1"/>
  <c r="O209" i="3"/>
  <c r="P209" i="3" s="1"/>
  <c r="O227" i="3"/>
  <c r="P227" i="3" s="1"/>
  <c r="O238" i="3"/>
  <c r="P238" i="3" s="1"/>
  <c r="O162" i="3"/>
  <c r="P162" i="3" s="1"/>
  <c r="O90" i="3"/>
  <c r="P90" i="3" s="1"/>
  <c r="O260" i="3"/>
  <c r="P260" i="3" s="1"/>
  <c r="O92" i="3"/>
  <c r="P92" i="3" s="1"/>
  <c r="O189" i="3"/>
  <c r="P189" i="3" s="1"/>
  <c r="O222" i="3"/>
  <c r="P222" i="3" s="1"/>
  <c r="O240" i="3"/>
  <c r="P240" i="3" s="1"/>
  <c r="O117" i="3"/>
  <c r="P117" i="3" s="1"/>
  <c r="O356" i="3"/>
  <c r="P356" i="3" s="1"/>
  <c r="O314" i="3"/>
  <c r="P314" i="3" s="1"/>
  <c r="O403" i="3"/>
  <c r="P403" i="3" s="1"/>
  <c r="N393" i="3"/>
  <c r="P393" i="3" s="1"/>
  <c r="O212" i="3"/>
  <c r="P212" i="3" s="1"/>
  <c r="O392" i="3"/>
  <c r="P392" i="3" s="1"/>
  <c r="O354" i="3"/>
  <c r="P354" i="3" s="1"/>
  <c r="O112" i="3"/>
  <c r="P112" i="3" s="1"/>
  <c r="O196" i="3"/>
  <c r="P196" i="3" s="1"/>
  <c r="O252" i="3"/>
  <c r="P252" i="3" s="1"/>
  <c r="O160" i="3"/>
  <c r="P160" i="3" s="1"/>
  <c r="O109" i="3"/>
  <c r="P109" i="3" s="1"/>
  <c r="O94" i="3"/>
  <c r="P94" i="3" s="1"/>
  <c r="O145" i="3"/>
  <c r="P145" i="3" s="1"/>
  <c r="O404" i="3"/>
  <c r="P404" i="3" s="1"/>
  <c r="O362" i="3"/>
  <c r="P362" i="3" s="1"/>
  <c r="O113" i="3"/>
  <c r="P113" i="3" s="1"/>
  <c r="O41" i="3"/>
  <c r="P41" i="3" s="1"/>
  <c r="O344" i="3"/>
  <c r="P344" i="3" s="1"/>
  <c r="O259" i="3"/>
  <c r="P259" i="3" s="1"/>
  <c r="O378" i="3"/>
  <c r="P378" i="3" s="1"/>
  <c r="O194" i="3"/>
  <c r="P194" i="3" s="1"/>
  <c r="O18" i="3"/>
  <c r="P18" i="3" s="1"/>
  <c r="O224" i="3"/>
  <c r="P224" i="3" s="1"/>
  <c r="O140" i="3"/>
  <c r="P140" i="3" s="1"/>
  <c r="O86" i="3"/>
  <c r="P86" i="3" s="1"/>
  <c r="O23" i="3"/>
  <c r="P23" i="3" s="1"/>
  <c r="O401" i="3"/>
  <c r="P401" i="3" s="1"/>
  <c r="O281" i="3"/>
  <c r="P281" i="3" s="1"/>
  <c r="O394" i="3"/>
  <c r="P394" i="3" s="1"/>
  <c r="O193" i="3"/>
  <c r="P193" i="3" s="1"/>
  <c r="O352" i="3"/>
  <c r="P352" i="3" s="1"/>
  <c r="O353" i="3"/>
  <c r="P353" i="3" s="1"/>
  <c r="O153" i="3"/>
  <c r="P153" i="3" s="1"/>
  <c r="O273" i="3"/>
  <c r="P273" i="3" s="1"/>
  <c r="O233" i="3"/>
  <c r="P233" i="3" s="1"/>
  <c r="O149" i="3"/>
  <c r="P149" i="3" s="1"/>
  <c r="O151" i="3"/>
  <c r="P151" i="3" s="1"/>
  <c r="O99" i="3"/>
  <c r="P99" i="3" s="1"/>
  <c r="O61" i="3"/>
  <c r="P61" i="3" s="1"/>
  <c r="O78" i="3"/>
  <c r="P78" i="3" s="1"/>
  <c r="O135" i="3"/>
  <c r="P135" i="3" s="1"/>
  <c r="O97" i="3"/>
  <c r="P97" i="3" s="1"/>
  <c r="O331" i="3"/>
  <c r="P331" i="3" s="1"/>
  <c r="O398" i="3"/>
  <c r="P398" i="3" s="1"/>
  <c r="O26" i="3"/>
  <c r="P26" i="3" s="1"/>
  <c r="O402" i="3"/>
  <c r="P402" i="3" s="1"/>
  <c r="O188" i="3"/>
  <c r="P188" i="3" s="1"/>
  <c r="O265" i="3"/>
  <c r="P265" i="3" s="1"/>
  <c r="O66" i="3"/>
  <c r="P66" i="3" s="1"/>
  <c r="O182" i="3"/>
  <c r="P182" i="3" s="1"/>
  <c r="O89" i="3"/>
  <c r="P89" i="3" s="1"/>
  <c r="O339" i="3"/>
  <c r="P339" i="3" s="1"/>
  <c r="O323" i="3"/>
  <c r="P323" i="3" s="1"/>
  <c r="O197" i="3"/>
  <c r="P197" i="3" s="1"/>
  <c r="O62" i="3"/>
  <c r="P62" i="3" s="1"/>
  <c r="O73" i="3"/>
  <c r="P73" i="3" s="1"/>
  <c r="O202" i="3"/>
  <c r="P202" i="3" s="1"/>
  <c r="O391" i="3"/>
  <c r="P391" i="3" s="1"/>
  <c r="O328" i="3"/>
  <c r="P328" i="3" s="1"/>
  <c r="O122" i="3"/>
  <c r="P122" i="3" s="1"/>
  <c r="O313" i="3"/>
  <c r="P313" i="3" s="1"/>
  <c r="O130" i="3"/>
  <c r="P130" i="3" s="1"/>
  <c r="O64" i="3"/>
  <c r="P64" i="3" s="1"/>
  <c r="O359" i="3"/>
  <c r="P359" i="3" s="1"/>
  <c r="O282" i="3"/>
  <c r="P282" i="3" s="1"/>
  <c r="O321" i="3"/>
  <c r="P321" i="3" s="1"/>
  <c r="O172" i="3"/>
  <c r="P172" i="3" s="1"/>
  <c r="O330" i="3"/>
  <c r="P330" i="3" s="1"/>
  <c r="O276" i="3"/>
  <c r="P276" i="3" s="1"/>
  <c r="O36" i="3"/>
  <c r="P36" i="3" s="1"/>
  <c r="O46" i="3"/>
  <c r="P46" i="3" s="1"/>
  <c r="O55" i="3"/>
  <c r="P55" i="3" s="1"/>
  <c r="O327" i="3"/>
  <c r="P327" i="3" s="1"/>
  <c r="N387" i="3"/>
  <c r="P387" i="3" s="1"/>
  <c r="O367" i="3"/>
  <c r="P367" i="3" s="1"/>
  <c r="O159" i="3"/>
  <c r="P159" i="3" s="1"/>
  <c r="O211" i="3"/>
  <c r="P211" i="3" s="1"/>
  <c r="O142" i="3"/>
  <c r="P142" i="3" s="1"/>
  <c r="O123" i="3"/>
  <c r="P123" i="3" s="1"/>
  <c r="O118" i="3"/>
  <c r="P118" i="3" s="1"/>
  <c r="O30" i="3"/>
  <c r="P30" i="3" s="1"/>
  <c r="O264" i="3"/>
  <c r="P264" i="3" s="1"/>
  <c r="O166" i="3"/>
  <c r="P166" i="3" s="1"/>
  <c r="O34" i="3"/>
  <c r="P34" i="3" s="1"/>
  <c r="O349" i="3"/>
  <c r="P349" i="3" s="1"/>
  <c r="O375" i="3"/>
  <c r="P375" i="3" s="1"/>
  <c r="O389" i="3"/>
  <c r="P389" i="3" s="1"/>
  <c r="O114" i="3"/>
  <c r="P114" i="3" s="1"/>
  <c r="O35" i="3"/>
  <c r="P35" i="3" s="1"/>
  <c r="O253" i="3"/>
  <c r="P253" i="3" s="1"/>
  <c r="O290" i="3"/>
  <c r="P290" i="3" s="1"/>
  <c r="O249" i="3"/>
  <c r="P249" i="3" s="1"/>
  <c r="O144" i="3"/>
  <c r="P144" i="3" s="1"/>
  <c r="O85" i="3"/>
  <c r="P85" i="3" s="1"/>
  <c r="O119" i="3"/>
  <c r="P119" i="3" s="1"/>
  <c r="O40" i="3"/>
  <c r="P40" i="3" s="1"/>
  <c r="O217" i="3"/>
  <c r="P217" i="3" s="1"/>
  <c r="O228" i="3"/>
  <c r="P228" i="3" s="1"/>
  <c r="O152" i="3"/>
  <c r="P152" i="3" s="1"/>
  <c r="O77" i="3"/>
  <c r="P77" i="3" s="1"/>
  <c r="O369" i="3"/>
  <c r="P369" i="3" s="1"/>
  <c r="O286" i="3"/>
  <c r="P286" i="3" s="1"/>
  <c r="O237" i="3"/>
  <c r="P237" i="3" s="1"/>
  <c r="O183" i="3"/>
  <c r="P183" i="3" s="1"/>
  <c r="O102" i="3"/>
  <c r="P102" i="3" s="1"/>
  <c r="O38" i="3"/>
  <c r="P38" i="3" s="1"/>
  <c r="O296" i="3"/>
  <c r="P296" i="3" s="1"/>
  <c r="O268" i="3"/>
  <c r="P268" i="3" s="1"/>
  <c r="O28" i="3"/>
  <c r="P28" i="3" s="1"/>
  <c r="O20" i="3"/>
  <c r="P20" i="3" s="1"/>
  <c r="O53" i="3"/>
  <c r="P53" i="3" s="1"/>
  <c r="O33" i="3"/>
  <c r="P33" i="3" s="1"/>
  <c r="O351" i="3"/>
  <c r="P351" i="3" s="1"/>
  <c r="P385" i="3"/>
  <c r="O185" i="3"/>
  <c r="P185" i="3" s="1"/>
  <c r="O258" i="3"/>
  <c r="P258" i="3" s="1"/>
  <c r="O29" i="3"/>
  <c r="P29" i="3" s="1"/>
  <c r="O409" i="3"/>
  <c r="P409" i="3" s="1"/>
  <c r="O408" i="3"/>
  <c r="P408" i="3" s="1"/>
  <c r="O269" i="3"/>
  <c r="P269" i="3" s="1"/>
  <c r="O397" i="3"/>
  <c r="P397" i="3" s="1"/>
  <c r="O395" i="3"/>
  <c r="P395" i="3" s="1"/>
  <c r="O319" i="3"/>
  <c r="P319" i="3" s="1"/>
  <c r="O320" i="3"/>
  <c r="P320" i="3" s="1"/>
  <c r="O75" i="3"/>
  <c r="P75" i="3" s="1"/>
  <c r="P101" i="3"/>
  <c r="O246" i="3"/>
  <c r="P246" i="3" s="1"/>
  <c r="O110" i="3"/>
  <c r="P110" i="3" s="1"/>
  <c r="O365" i="3"/>
  <c r="P365" i="3" s="1"/>
  <c r="O261" i="3"/>
  <c r="P261" i="3" s="1"/>
  <c r="O134" i="3"/>
  <c r="P134" i="3" s="1"/>
  <c r="P311" i="3"/>
  <c r="O116" i="3"/>
  <c r="P116" i="3" s="1"/>
  <c r="N309" i="3"/>
  <c r="O309" i="3"/>
  <c r="O406" i="3"/>
  <c r="P406" i="3" s="1"/>
  <c r="N405" i="3"/>
  <c r="P405" i="3" s="1"/>
  <c r="O71" i="3"/>
  <c r="P71" i="3" s="1"/>
  <c r="O205" i="3"/>
  <c r="P205" i="3" s="1"/>
  <c r="O175" i="3"/>
  <c r="P175" i="3" s="1"/>
  <c r="N315" i="3"/>
  <c r="O315" i="3"/>
  <c r="O203" i="3"/>
  <c r="P203" i="3" s="1"/>
  <c r="O206" i="3"/>
  <c r="P206" i="3" s="1"/>
  <c r="O180" i="3"/>
  <c r="P180" i="3" s="1"/>
  <c r="O39" i="3"/>
  <c r="P39" i="3" s="1"/>
  <c r="O81" i="3"/>
  <c r="P81" i="3" s="1"/>
  <c r="O335" i="3"/>
  <c r="P335" i="3" s="1"/>
  <c r="O364" i="3"/>
  <c r="N364" i="3"/>
  <c r="O231" i="3"/>
  <c r="P231" i="3" s="1"/>
  <c r="O390" i="3"/>
  <c r="P390" i="3" s="1"/>
  <c r="O250" i="3"/>
  <c r="P250" i="3" s="1"/>
  <c r="O241" i="3"/>
  <c r="P241" i="3" s="1"/>
  <c r="O284" i="3"/>
  <c r="P284" i="3" s="1"/>
  <c r="O68" i="3"/>
  <c r="P68" i="3" s="1"/>
  <c r="O31" i="3"/>
  <c r="P31" i="3" s="1"/>
  <c r="O407" i="3"/>
  <c r="P407" i="3" s="1"/>
  <c r="N388" i="3"/>
  <c r="O388" i="3"/>
  <c r="O382" i="3"/>
  <c r="P382" i="3" s="1"/>
  <c r="O103" i="3"/>
  <c r="P103" i="3" s="1"/>
  <c r="O57" i="3"/>
  <c r="P57" i="3" s="1"/>
  <c r="O332" i="3"/>
  <c r="P332" i="3" s="1"/>
  <c r="O169" i="3"/>
  <c r="P169" i="3" s="1"/>
  <c r="O229" i="3"/>
  <c r="P229" i="3" s="1"/>
  <c r="O87" i="3"/>
  <c r="P87" i="3" s="1"/>
  <c r="O25" i="3"/>
  <c r="P25" i="3" s="1"/>
  <c r="O236" i="3"/>
  <c r="P236" i="3" s="1"/>
  <c r="O348" i="3"/>
  <c r="P348" i="3" s="1"/>
  <c r="O17" i="3"/>
  <c r="P17" i="3" s="1"/>
  <c r="O255" i="3"/>
  <c r="P255" i="3" s="1"/>
  <c r="O295" i="3"/>
  <c r="P295" i="3" s="1"/>
  <c r="O235" i="3"/>
  <c r="P235" i="3" s="1"/>
  <c r="O208" i="3"/>
  <c r="P208" i="3" s="1"/>
  <c r="O143" i="3"/>
  <c r="P143" i="3" s="1"/>
  <c r="O380" i="3"/>
  <c r="P380" i="3" s="1"/>
  <c r="N372" i="3"/>
  <c r="O372" i="3"/>
  <c r="O340" i="3"/>
  <c r="P340" i="3" s="1"/>
  <c r="O65" i="3"/>
  <c r="P65" i="3" s="1"/>
  <c r="O303" i="3"/>
  <c r="P303" i="3" s="1"/>
  <c r="O279" i="3"/>
  <c r="P279" i="3" s="1"/>
  <c r="O131" i="3"/>
  <c r="P131" i="3" s="1"/>
  <c r="O133" i="3"/>
  <c r="P133" i="3" s="1"/>
  <c r="O63" i="3"/>
  <c r="P63" i="3" s="1"/>
  <c r="O121" i="3"/>
  <c r="P121" i="3" s="1"/>
  <c r="O376" i="3"/>
  <c r="P376" i="3" s="1"/>
  <c r="O271" i="3"/>
  <c r="P271" i="3" s="1"/>
  <c r="O177" i="3"/>
  <c r="P177" i="3" s="1"/>
  <c r="O316" i="3"/>
  <c r="P316" i="3" s="1"/>
  <c r="O49" i="3"/>
  <c r="P49" i="3" s="1"/>
  <c r="N324" i="3"/>
  <c r="O324" i="3"/>
  <c r="O287" i="3"/>
  <c r="P287" i="3" s="1"/>
  <c r="O263" i="3"/>
  <c r="P263" i="3" s="1"/>
  <c r="O308" i="3"/>
  <c r="P308" i="3" s="1"/>
  <c r="O111" i="3"/>
  <c r="P111" i="3" s="1"/>
  <c r="O47" i="3"/>
  <c r="P47" i="3" s="1"/>
  <c r="O105" i="3"/>
  <c r="P105" i="3" s="1"/>
  <c r="O11" i="3"/>
  <c r="H8" i="2"/>
  <c r="H7" i="2"/>
  <c r="H6" i="2"/>
  <c r="P11" i="3" l="1"/>
  <c r="N410" i="3"/>
  <c r="P12" i="3"/>
  <c r="O410" i="3"/>
  <c r="P315" i="3"/>
  <c r="P309" i="3"/>
  <c r="P364" i="3"/>
  <c r="P388" i="3"/>
  <c r="P372" i="3"/>
  <c r="P324" i="3"/>
  <c r="P4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ZEBELUS Jeremy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Martime ou Aerien</t>
        </r>
      </text>
    </comment>
    <comment ref="G1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OCS * Nb de container
</t>
        </r>
      </text>
    </comment>
    <comment ref="N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Taux de subvention * Coût total présenté par le bénéficiaire</t>
        </r>
      </text>
    </comment>
  </commentList>
</comments>
</file>

<file path=xl/sharedStrings.xml><?xml version="1.0" encoding="utf-8"?>
<sst xmlns="http://schemas.openxmlformats.org/spreadsheetml/2006/main" count="62" uniqueCount="51">
  <si>
    <t>AIDE AU FRET</t>
  </si>
  <si>
    <t>Compte Rendu d'execution</t>
  </si>
  <si>
    <t>Action 1.3.3.1 du PROGRAMME FEDER-FSE+ Martinique 2021-2027 : Aide au fret intrants extrants</t>
  </si>
  <si>
    <t xml:space="preserve">Société : </t>
  </si>
  <si>
    <t>Demande d'aide au fret au titre de l'année :</t>
  </si>
  <si>
    <t>Taux de subvention</t>
  </si>
  <si>
    <t>Taux FEDER</t>
  </si>
  <si>
    <t>Taux ETAT</t>
  </si>
  <si>
    <t>Date voyage</t>
  </si>
  <si>
    <t>Mode transp.
(1)</t>
  </si>
  <si>
    <t>Codification BSCU</t>
  </si>
  <si>
    <t>Coût unitaire (OCS)</t>
  </si>
  <si>
    <t>Nb container</t>
  </si>
  <si>
    <t xml:space="preserve">Valeur nb container </t>
  </si>
  <si>
    <t xml:space="preserve"> Volume total transporté (m3) 
</t>
  </si>
  <si>
    <t xml:space="preserve"> Volume éligible (m3) 
</t>
  </si>
  <si>
    <t xml:space="preserve">Part éligible du volume transporté (%)
</t>
  </si>
  <si>
    <t>Code douanier</t>
  </si>
  <si>
    <t>Désignation de la marchandise</t>
  </si>
  <si>
    <t>Coût total présenté par le bénéficiaire</t>
  </si>
  <si>
    <t>Montant de l'aide</t>
  </si>
  <si>
    <t>Montant de l'aide FEDER</t>
  </si>
  <si>
    <t>Montant de l'aide ETAT</t>
  </si>
  <si>
    <t>Total</t>
  </si>
  <si>
    <t>Les valeurs 2023 du barème standard de coûts unitaires par type d’acheminement sont les suivantes</t>
  </si>
  <si>
    <t>Codification BSCU 2024</t>
  </si>
  <si>
    <t>Unité</t>
  </si>
  <si>
    <t>Coût unitaire</t>
  </si>
  <si>
    <t>Commentaires</t>
  </si>
  <si>
    <t>Mode de transport</t>
  </si>
  <si>
    <t>Taux</t>
  </si>
  <si>
    <t>Taux Etat</t>
  </si>
  <si>
    <t>DRY 20 EXTRANT</t>
  </si>
  <si>
    <t>Nb TC</t>
  </si>
  <si>
    <t>DRY 40 EXTRANT</t>
  </si>
  <si>
    <t>M</t>
  </si>
  <si>
    <t>TC20 TANK EXTRANT</t>
  </si>
  <si>
    <t>A</t>
  </si>
  <si>
    <t>Conteneurs spéciaux 40 EXTRANT</t>
  </si>
  <si>
    <t>Regroupement spécifique à l’extrant</t>
  </si>
  <si>
    <t>DRY 20 INTRANT</t>
  </si>
  <si>
    <t>TC20 Tank INTRANT</t>
  </si>
  <si>
    <t>Conteneurs spéciaux 20 INTRANT</t>
  </si>
  <si>
    <t>Le BSCU ne couvre pas l’extrant</t>
  </si>
  <si>
    <t>Conteneurs 40 DRY, HC et RH INTRANT</t>
  </si>
  <si>
    <t>Regroupement spécifique à l’intrant</t>
  </si>
  <si>
    <t>Conteneurs 40 OT, FLAT et RF INTRANT</t>
  </si>
  <si>
    <t>Groupage INTRANT, fret aérien</t>
  </si>
  <si>
    <t>Mètre cube</t>
  </si>
  <si>
    <t>N° contener</t>
  </si>
  <si>
    <t>Annexe 1 
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</si>
</sst>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/mm/yy;@"/>
    <numFmt numFmtId="165" formatCode="_-* #,##0.000\ _€_-;\-* #,##0.0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8"/>
      <name val="Arial"/>
      <family val="2"/>
    </font>
    <font>
      <b/>
      <sz val="12"/>
      <color indexed="62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b/>
      <sz val="10"/>
      <color indexed="18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b/>
      <sz val="9"/>
      <name val="Arial"/>
      <family val="2"/>
    </font>
    <font>
      <sz val="10"/>
      <color theme="1"/>
      <name val="Segoe U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0"/>
      <name val="Arial"/>
      <family val="2"/>
    </font>
    <font>
      <sz val="10"/>
      <color rgb="FFFFFFFF"/>
      <name val="Calibri"/>
      <family val="2"/>
    </font>
    <font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0087C3"/>
        <bgColor indexed="64"/>
      </patternFill>
    </fill>
    <fill>
      <patternFill patternType="solid">
        <fgColor rgb="FFD9E2F3"/>
        <bgColor indexed="64"/>
      </patternFill>
    </fill>
  </fills>
  <borders count="11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0" fillId="0" borderId="0" xfId="0" applyAlignment="1">
      <alignment wrapText="1" shrinkToFit="1"/>
    </xf>
    <xf numFmtId="0" fontId="12" fillId="0" borderId="0" xfId="0" applyFont="1"/>
    <xf numFmtId="0" fontId="0" fillId="0" borderId="0" xfId="0" applyAlignment="1">
      <alignment wrapText="1"/>
    </xf>
    <xf numFmtId="0" fontId="14" fillId="0" borderId="2" xfId="0" applyFont="1" applyBorder="1" applyAlignment="1">
      <alignment horizontal="justify" vertical="center" wrapText="1"/>
    </xf>
    <xf numFmtId="8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 shrinkToFit="1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9" fontId="0" fillId="0" borderId="0" xfId="0" applyNumberForma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6" fillId="0" borderId="0" xfId="0" applyFont="1" applyAlignment="1">
      <alignment wrapText="1"/>
    </xf>
    <xf numFmtId="9" fontId="0" fillId="0" borderId="0" xfId="3" applyFont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0" fillId="0" borderId="0" xfId="3" applyFont="1" applyProtection="1"/>
    <xf numFmtId="0" fontId="20" fillId="0" borderId="0" xfId="0" applyFont="1" applyAlignment="1">
      <alignment horizontal="right" wrapText="1"/>
    </xf>
    <xf numFmtId="0" fontId="6" fillId="0" borderId="0" xfId="0" applyFont="1" applyAlignment="1" applyProtection="1">
      <alignment horizontal="center" wrapText="1"/>
      <protection locked="0"/>
    </xf>
    <xf numFmtId="43" fontId="9" fillId="0" borderId="3" xfId="4" applyFont="1" applyBorder="1" applyAlignment="1" applyProtection="1">
      <alignment horizontal="center" vertical="center" wrapText="1"/>
    </xf>
    <xf numFmtId="43" fontId="10" fillId="0" borderId="3" xfId="4" applyFont="1" applyFill="1" applyBorder="1" applyAlignment="1" applyProtection="1">
      <alignment horizontal="center" vertical="center" wrapText="1"/>
    </xf>
    <xf numFmtId="43" fontId="11" fillId="0" borderId="3" xfId="4" applyFont="1" applyFill="1" applyBorder="1" applyAlignment="1" applyProtection="1">
      <alignment horizontal="center" vertical="center" wrapText="1"/>
    </xf>
    <xf numFmtId="164" fontId="17" fillId="0" borderId="0" xfId="1" applyNumberFormat="1" applyFont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4" fontId="21" fillId="0" borderId="3" xfId="1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44" fontId="9" fillId="0" borderId="3" xfId="2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44" fontId="9" fillId="0" borderId="6" xfId="2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64" fontId="21" fillId="0" borderId="6" xfId="1" applyNumberFormat="1" applyFont="1" applyBorder="1" applyAlignment="1" applyProtection="1">
      <alignment horizontal="center" vertical="center" wrapText="1"/>
      <protection locked="0"/>
    </xf>
    <xf numFmtId="2" fontId="9" fillId="0" borderId="9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43" fontId="10" fillId="0" borderId="6" xfId="4" applyFont="1" applyFill="1" applyBorder="1" applyAlignment="1" applyProtection="1">
      <alignment horizontal="center" vertical="center" wrapText="1"/>
    </xf>
    <xf numFmtId="43" fontId="11" fillId="0" borderId="6" xfId="4" applyFont="1" applyFill="1" applyBorder="1" applyAlignment="1" applyProtection="1">
      <alignment horizontal="center" vertical="center" wrapText="1"/>
    </xf>
    <xf numFmtId="43" fontId="9" fillId="0" borderId="6" xfId="4" applyFont="1" applyBorder="1" applyAlignment="1" applyProtection="1">
      <alignment horizontal="center" vertical="center" wrapText="1"/>
    </xf>
    <xf numFmtId="4" fontId="11" fillId="0" borderId="8" xfId="0" applyNumberFormat="1" applyFont="1" applyBorder="1" applyAlignment="1">
      <alignment vertical="top" wrapText="1"/>
    </xf>
    <xf numFmtId="0" fontId="0" fillId="0" borderId="8" xfId="0" applyBorder="1"/>
    <xf numFmtId="44" fontId="10" fillId="0" borderId="8" xfId="0" applyNumberFormat="1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top" wrapText="1"/>
      <protection locked="0"/>
    </xf>
    <xf numFmtId="0" fontId="22" fillId="4" borderId="1" xfId="0" applyFont="1" applyFill="1" applyBorder="1" applyAlignment="1">
      <alignment horizontal="justify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14" fillId="5" borderId="2" xfId="0" applyFont="1" applyFill="1" applyBorder="1" applyAlignment="1">
      <alignment horizontal="justify" vertical="center" wrapText="1"/>
    </xf>
    <xf numFmtId="8" fontId="14" fillId="5" borderId="2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justify" vertical="center" wrapText="1"/>
    </xf>
    <xf numFmtId="0" fontId="23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>
      <alignment horizontal="right"/>
    </xf>
  </cellXfs>
  <cellStyles count="5">
    <cellStyle name="Milliers" xfId="4" builtinId="3"/>
    <cellStyle name="Monétaire" xfId="2" builtinId="4"/>
    <cellStyle name="Normal" xfId="0" builtinId="0"/>
    <cellStyle name="Normal 2" xfId="1" xr:uid="{00000000-0005-0000-0000-000003000000}"/>
    <cellStyle name="Pourcentage" xfId="3" builtinId="5"/>
  </cellStyles>
  <dxfs count="40"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numFmt numFmtId="35" formatCode="_-* #,##0.00\ _€_-;\-* #,##0.00\ _€_-;_-* &quot;-&quot;??\ _€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numFmt numFmtId="35" formatCode="_-* #,##0.00\ _€_-;\-* #,##0.00\ _€_-;_-* &quot;-&quot;??\ _€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5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numFmt numFmtId="35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\ _€_-;\-* #,##0.000\ _€_-;_-* &quot;-&quot;??\ _€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color theme="0"/>
        <name val="Arial"/>
        <scheme val="none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749787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6D6594-F47A-4524-AA33-B318A083C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1589453" cy="831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" displayName="Tableau13" ref="A10:P410" totalsRowCount="1" headerRowDxfId="34" headerRowBorderDxfId="33" tableBorderDxfId="32">
  <autoFilter ref="A10:P409" xr:uid="{00000000-0009-0000-0100-000002000000}"/>
  <tableColumns count="16">
    <tableColumn id="1" xr3:uid="{00000000-0010-0000-0000-000001000000}" name="Date voyage" totalsRowLabel="Total" dataDxfId="31" totalsRowDxfId="15"/>
    <tableColumn id="16" xr3:uid="{00000000-0010-0000-0000-000010000000}" name="N° contener" dataDxfId="30" totalsRowDxfId="14" dataCellStyle="Normal 2"/>
    <tableColumn id="2" xr3:uid="{00000000-0010-0000-0000-000002000000}" name="Mode transp._x000a_(1)" totalsRowFunction="count" dataDxfId="29" totalsRowDxfId="13"/>
    <tableColumn id="3" xr3:uid="{00000000-0010-0000-0000-000003000000}" name="Codification BSCU" dataDxfId="28" totalsRowDxfId="12"/>
    <tableColumn id="4" xr3:uid="{00000000-0010-0000-0000-000004000000}" name="Coût unitaire (OCS)" dataDxfId="27" totalsRowDxfId="11">
      <calculatedColumnFormula>IFERROR(VLOOKUP(D11,'OCS 2025'!$B$5:$E$16,3,0),"")</calculatedColumnFormula>
    </tableColumn>
    <tableColumn id="5" xr3:uid="{00000000-0010-0000-0000-000005000000}" name="Nb container" totalsRowFunction="custom" dataDxfId="26" totalsRowDxfId="10">
      <totalsRowFormula>SUBTOTAL(109,F11:F409)</totalsRowFormula>
    </tableColumn>
    <tableColumn id="6" xr3:uid="{00000000-0010-0000-0000-000006000000}" name="Valeur nb container " totalsRowFunction="custom" dataDxfId="25" totalsRowDxfId="9" dataCellStyle="Monétaire">
      <calculatedColumnFormula>IFERROR(IF(Tableau13[[#This Row],[Codification BSCU]]="Groupage INTRANT, fret aérien","-",E11*F11),"")</calculatedColumnFormula>
      <totalsRowFormula>SUBTOTAL(109,G11:G409)</totalsRowFormula>
    </tableColumn>
    <tableColumn id="7" xr3:uid="{00000000-0010-0000-0000-000007000000}" name=" Volume total transporté (m3) _x000a_" totalsRowFunction="custom" dataDxfId="24" totalsRowDxfId="8">
      <totalsRowFormula>SUM(H11:H409)</totalsRowFormula>
    </tableColumn>
    <tableColumn id="8" xr3:uid="{00000000-0010-0000-0000-000008000000}" name=" Volume éligible (m3) _x000a_" totalsRowFunction="custom" dataDxfId="23" totalsRowDxfId="7">
      <calculatedColumnFormula>0.25*12</calculatedColumnFormula>
      <totalsRowFormula>SUM(I11:I409)</totalsRowFormula>
    </tableColumn>
    <tableColumn id="9" xr3:uid="{00000000-0010-0000-0000-000009000000}" name="Part éligible du volume transporté (%)_x000a_" totalsRowFunction="custom" dataDxfId="22" totalsRowDxfId="6">
      <calculatedColumnFormula>IFERROR(I11/H11,"")</calculatedColumnFormula>
      <totalsRowFormula>SUBTOTAL(109,J11:J409)</totalsRowFormula>
    </tableColumn>
    <tableColumn id="10" xr3:uid="{00000000-0010-0000-0000-00000A000000}" name="Code douanier" dataDxfId="21" totalsRowDxfId="5"/>
    <tableColumn id="11" xr3:uid="{00000000-0010-0000-0000-00000B000000}" name="Désignation de la marchandise" dataDxfId="20" totalsRowDxfId="4"/>
    <tableColumn id="12" xr3:uid="{00000000-0010-0000-0000-00000C000000}" name="Coût total présenté par le bénéficiaire" totalsRowFunction="custom" dataDxfId="19" totalsRowDxfId="3" dataCellStyle="Milliers">
      <calculatedColumnFormula>IFERROR(IF(Tableau13[[#This Row],[Codification BSCU]]="Groupage INTRANT, fret aérien",E11*I11,G11*J11),"")</calculatedColumnFormula>
      <totalsRowFormula>SUM(M11:M409)</totalsRowFormula>
    </tableColumn>
    <tableColumn id="13" xr3:uid="{00000000-0010-0000-0000-00000D000000}" name="Montant de l'aide" totalsRowFunction="custom" dataDxfId="18" totalsRowDxfId="2" dataCellStyle="Milliers">
      <calculatedColumnFormula>IFERROR(M11*$F$6,"")</calculatedColumnFormula>
      <totalsRowFormula>SUM(N11:N409)</totalsRowFormula>
    </tableColumn>
    <tableColumn id="14" xr3:uid="{00000000-0010-0000-0000-00000E000000}" name="Montant de l'aide FEDER" totalsRowFunction="custom" dataDxfId="17" totalsRowDxfId="1" dataCellStyle="Milliers">
      <calculatedColumnFormula>IFERROR(Tableau13[[#This Row],[Coût total présenté par le bénéficiaire]]*$F$7,"")</calculatedColumnFormula>
      <totalsRowFormula>SUBTOTAL(109,O11:O409)</totalsRowFormula>
    </tableColumn>
    <tableColumn id="15" xr3:uid="{00000000-0010-0000-0000-00000F000000}" name="Montant de l'aide ETAT" totalsRowFunction="custom" dataDxfId="16" totalsRowDxfId="0" dataCellStyle="Milliers">
      <calculatedColumnFormula>IFERROR(Tableau13[[#This Row],[Montant de l''aide]]-Tableau13[[#This Row],[Montant de l''aide FEDER]],"")</calculatedColumnFormula>
      <totalsRowFormula>SUBTOTAL(109,P11:P409)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412"/>
  <sheetViews>
    <sheetView tabSelected="1" zoomScale="130" zoomScaleNormal="130" workbookViewId="0">
      <selection activeCell="M7" sqref="M7"/>
    </sheetView>
  </sheetViews>
  <sheetFormatPr baseColWidth="10" defaultColWidth="11.453125" defaultRowHeight="14.5" x14ac:dyDescent="0.35"/>
  <cols>
    <col min="1" max="1" width="12" style="9" customWidth="1"/>
    <col min="2" max="2" width="13.7265625" style="9" customWidth="1"/>
    <col min="3" max="3" width="6.453125" style="9" customWidth="1"/>
    <col min="4" max="4" width="33" style="9" customWidth="1"/>
    <col min="5" max="5" width="12.81640625" customWidth="1"/>
    <col min="6" max="6" width="5.7265625" style="9" customWidth="1"/>
    <col min="7" max="7" width="11.1796875" customWidth="1"/>
    <col min="8" max="8" width="9.54296875" style="15" customWidth="1"/>
    <col min="9" max="9" width="9.1796875" style="15" customWidth="1"/>
    <col min="10" max="10" width="11.26953125" style="23" customWidth="1"/>
    <col min="11" max="11" width="12.6328125" style="15" customWidth="1"/>
    <col min="12" max="12" width="28.26953125" style="15" customWidth="1"/>
    <col min="13" max="13" width="14" customWidth="1"/>
    <col min="14" max="14" width="13.1796875" customWidth="1"/>
    <col min="15" max="15" width="11.81640625" customWidth="1"/>
    <col min="16" max="16" width="12.7265625" customWidth="1"/>
    <col min="248" max="248" width="12.26953125" customWidth="1"/>
    <col min="249" max="249" width="15.54296875" customWidth="1"/>
    <col min="250" max="250" width="14.1796875" customWidth="1"/>
    <col min="251" max="251" width="17.54296875" customWidth="1"/>
    <col min="252" max="252" width="7.54296875" customWidth="1"/>
    <col min="253" max="255" width="13.453125" customWidth="1"/>
    <col min="256" max="256" width="8.81640625" customWidth="1"/>
    <col min="257" max="257" width="14.54296875" customWidth="1"/>
    <col min="258" max="258" width="11.26953125" customWidth="1"/>
    <col min="259" max="259" width="15.54296875" customWidth="1"/>
    <col min="260" max="260" width="7.54296875" customWidth="1"/>
    <col min="261" max="261" width="12.453125" customWidth="1"/>
    <col min="262" max="262" width="10.26953125" customWidth="1"/>
    <col min="263" max="263" width="8.81640625" bestFit="1" customWidth="1"/>
    <col min="264" max="264" width="12" customWidth="1"/>
    <col min="265" max="265" width="13.453125" customWidth="1"/>
    <col min="266" max="266" width="10" customWidth="1"/>
    <col min="267" max="267" width="14.26953125" customWidth="1"/>
    <col min="268" max="268" width="15.453125" customWidth="1"/>
    <col min="269" max="269" width="12.26953125" customWidth="1"/>
    <col min="270" max="270" width="11.7265625" customWidth="1"/>
    <col min="271" max="271" width="13.1796875" customWidth="1"/>
    <col min="504" max="504" width="12.26953125" customWidth="1"/>
    <col min="505" max="505" width="15.54296875" customWidth="1"/>
    <col min="506" max="506" width="14.1796875" customWidth="1"/>
    <col min="507" max="507" width="17.54296875" customWidth="1"/>
    <col min="508" max="508" width="7.54296875" customWidth="1"/>
    <col min="509" max="511" width="13.453125" customWidth="1"/>
    <col min="512" max="512" width="8.81640625" customWidth="1"/>
    <col min="513" max="513" width="14.54296875" customWidth="1"/>
    <col min="514" max="514" width="11.26953125" customWidth="1"/>
    <col min="515" max="515" width="15.54296875" customWidth="1"/>
    <col min="516" max="516" width="7.54296875" customWidth="1"/>
    <col min="517" max="517" width="12.453125" customWidth="1"/>
    <col min="518" max="518" width="10.26953125" customWidth="1"/>
    <col min="519" max="519" width="8.81640625" bestFit="1" customWidth="1"/>
    <col min="520" max="520" width="12" customWidth="1"/>
    <col min="521" max="521" width="13.453125" customWidth="1"/>
    <col min="522" max="522" width="10" customWidth="1"/>
    <col min="523" max="523" width="14.26953125" customWidth="1"/>
    <col min="524" max="524" width="15.453125" customWidth="1"/>
    <col min="525" max="525" width="12.26953125" customWidth="1"/>
    <col min="526" max="526" width="11.7265625" customWidth="1"/>
    <col min="527" max="527" width="13.1796875" customWidth="1"/>
    <col min="760" max="760" width="12.26953125" customWidth="1"/>
    <col min="761" max="761" width="15.54296875" customWidth="1"/>
    <col min="762" max="762" width="14.1796875" customWidth="1"/>
    <col min="763" max="763" width="17.54296875" customWidth="1"/>
    <col min="764" max="764" width="7.54296875" customWidth="1"/>
    <col min="765" max="767" width="13.453125" customWidth="1"/>
    <col min="768" max="768" width="8.81640625" customWidth="1"/>
    <col min="769" max="769" width="14.54296875" customWidth="1"/>
    <col min="770" max="770" width="11.26953125" customWidth="1"/>
    <col min="771" max="771" width="15.54296875" customWidth="1"/>
    <col min="772" max="772" width="7.54296875" customWidth="1"/>
    <col min="773" max="773" width="12.453125" customWidth="1"/>
    <col min="774" max="774" width="10.26953125" customWidth="1"/>
    <col min="775" max="775" width="8.81640625" bestFit="1" customWidth="1"/>
    <col min="776" max="776" width="12" customWidth="1"/>
    <col min="777" max="777" width="13.453125" customWidth="1"/>
    <col min="778" max="778" width="10" customWidth="1"/>
    <col min="779" max="779" width="14.26953125" customWidth="1"/>
    <col min="780" max="780" width="15.453125" customWidth="1"/>
    <col min="781" max="781" width="12.26953125" customWidth="1"/>
    <col min="782" max="782" width="11.7265625" customWidth="1"/>
    <col min="783" max="783" width="13.1796875" customWidth="1"/>
    <col min="1016" max="1016" width="12.26953125" customWidth="1"/>
    <col min="1017" max="1017" width="15.54296875" customWidth="1"/>
    <col min="1018" max="1018" width="14.1796875" customWidth="1"/>
    <col min="1019" max="1019" width="17.54296875" customWidth="1"/>
    <col min="1020" max="1020" width="7.54296875" customWidth="1"/>
    <col min="1021" max="1023" width="13.453125" customWidth="1"/>
    <col min="1024" max="1024" width="8.81640625" customWidth="1"/>
    <col min="1025" max="1025" width="14.54296875" customWidth="1"/>
    <col min="1026" max="1026" width="11.26953125" customWidth="1"/>
    <col min="1027" max="1027" width="15.54296875" customWidth="1"/>
    <col min="1028" max="1028" width="7.54296875" customWidth="1"/>
    <col min="1029" max="1029" width="12.453125" customWidth="1"/>
    <col min="1030" max="1030" width="10.26953125" customWidth="1"/>
    <col min="1031" max="1031" width="8.81640625" bestFit="1" customWidth="1"/>
    <col min="1032" max="1032" width="12" customWidth="1"/>
    <col min="1033" max="1033" width="13.453125" customWidth="1"/>
    <col min="1034" max="1034" width="10" customWidth="1"/>
    <col min="1035" max="1035" width="14.26953125" customWidth="1"/>
    <col min="1036" max="1036" width="15.453125" customWidth="1"/>
    <col min="1037" max="1037" width="12.26953125" customWidth="1"/>
    <col min="1038" max="1038" width="11.7265625" customWidth="1"/>
    <col min="1039" max="1039" width="13.1796875" customWidth="1"/>
    <col min="1272" max="1272" width="12.26953125" customWidth="1"/>
    <col min="1273" max="1273" width="15.54296875" customWidth="1"/>
    <col min="1274" max="1274" width="14.1796875" customWidth="1"/>
    <col min="1275" max="1275" width="17.54296875" customWidth="1"/>
    <col min="1276" max="1276" width="7.54296875" customWidth="1"/>
    <col min="1277" max="1279" width="13.453125" customWidth="1"/>
    <col min="1280" max="1280" width="8.81640625" customWidth="1"/>
    <col min="1281" max="1281" width="14.54296875" customWidth="1"/>
    <col min="1282" max="1282" width="11.26953125" customWidth="1"/>
    <col min="1283" max="1283" width="15.54296875" customWidth="1"/>
    <col min="1284" max="1284" width="7.54296875" customWidth="1"/>
    <col min="1285" max="1285" width="12.453125" customWidth="1"/>
    <col min="1286" max="1286" width="10.26953125" customWidth="1"/>
    <col min="1287" max="1287" width="8.81640625" bestFit="1" customWidth="1"/>
    <col min="1288" max="1288" width="12" customWidth="1"/>
    <col min="1289" max="1289" width="13.453125" customWidth="1"/>
    <col min="1290" max="1290" width="10" customWidth="1"/>
    <col min="1291" max="1291" width="14.26953125" customWidth="1"/>
    <col min="1292" max="1292" width="15.453125" customWidth="1"/>
    <col min="1293" max="1293" width="12.26953125" customWidth="1"/>
    <col min="1294" max="1294" width="11.7265625" customWidth="1"/>
    <col min="1295" max="1295" width="13.1796875" customWidth="1"/>
    <col min="1528" max="1528" width="12.26953125" customWidth="1"/>
    <col min="1529" max="1529" width="15.54296875" customWidth="1"/>
    <col min="1530" max="1530" width="14.1796875" customWidth="1"/>
    <col min="1531" max="1531" width="17.54296875" customWidth="1"/>
    <col min="1532" max="1532" width="7.54296875" customWidth="1"/>
    <col min="1533" max="1535" width="13.453125" customWidth="1"/>
    <col min="1536" max="1536" width="8.81640625" customWidth="1"/>
    <col min="1537" max="1537" width="14.54296875" customWidth="1"/>
    <col min="1538" max="1538" width="11.26953125" customWidth="1"/>
    <col min="1539" max="1539" width="15.54296875" customWidth="1"/>
    <col min="1540" max="1540" width="7.54296875" customWidth="1"/>
    <col min="1541" max="1541" width="12.453125" customWidth="1"/>
    <col min="1542" max="1542" width="10.26953125" customWidth="1"/>
    <col min="1543" max="1543" width="8.81640625" bestFit="1" customWidth="1"/>
    <col min="1544" max="1544" width="12" customWidth="1"/>
    <col min="1545" max="1545" width="13.453125" customWidth="1"/>
    <col min="1546" max="1546" width="10" customWidth="1"/>
    <col min="1547" max="1547" width="14.26953125" customWidth="1"/>
    <col min="1548" max="1548" width="15.453125" customWidth="1"/>
    <col min="1549" max="1549" width="12.26953125" customWidth="1"/>
    <col min="1550" max="1550" width="11.7265625" customWidth="1"/>
    <col min="1551" max="1551" width="13.1796875" customWidth="1"/>
    <col min="1784" max="1784" width="12.26953125" customWidth="1"/>
    <col min="1785" max="1785" width="15.54296875" customWidth="1"/>
    <col min="1786" max="1786" width="14.1796875" customWidth="1"/>
    <col min="1787" max="1787" width="17.54296875" customWidth="1"/>
    <col min="1788" max="1788" width="7.54296875" customWidth="1"/>
    <col min="1789" max="1791" width="13.453125" customWidth="1"/>
    <col min="1792" max="1792" width="8.81640625" customWidth="1"/>
    <col min="1793" max="1793" width="14.54296875" customWidth="1"/>
    <col min="1794" max="1794" width="11.26953125" customWidth="1"/>
    <col min="1795" max="1795" width="15.54296875" customWidth="1"/>
    <col min="1796" max="1796" width="7.54296875" customWidth="1"/>
    <col min="1797" max="1797" width="12.453125" customWidth="1"/>
    <col min="1798" max="1798" width="10.26953125" customWidth="1"/>
    <col min="1799" max="1799" width="8.81640625" bestFit="1" customWidth="1"/>
    <col min="1800" max="1800" width="12" customWidth="1"/>
    <col min="1801" max="1801" width="13.453125" customWidth="1"/>
    <col min="1802" max="1802" width="10" customWidth="1"/>
    <col min="1803" max="1803" width="14.26953125" customWidth="1"/>
    <col min="1804" max="1804" width="15.453125" customWidth="1"/>
    <col min="1805" max="1805" width="12.26953125" customWidth="1"/>
    <col min="1806" max="1806" width="11.7265625" customWidth="1"/>
    <col min="1807" max="1807" width="13.1796875" customWidth="1"/>
    <col min="2040" max="2040" width="12.26953125" customWidth="1"/>
    <col min="2041" max="2041" width="15.54296875" customWidth="1"/>
    <col min="2042" max="2042" width="14.1796875" customWidth="1"/>
    <col min="2043" max="2043" width="17.54296875" customWidth="1"/>
    <col min="2044" max="2044" width="7.54296875" customWidth="1"/>
    <col min="2045" max="2047" width="13.453125" customWidth="1"/>
    <col min="2048" max="2048" width="8.81640625" customWidth="1"/>
    <col min="2049" max="2049" width="14.54296875" customWidth="1"/>
    <col min="2050" max="2050" width="11.26953125" customWidth="1"/>
    <col min="2051" max="2051" width="15.54296875" customWidth="1"/>
    <col min="2052" max="2052" width="7.54296875" customWidth="1"/>
    <col min="2053" max="2053" width="12.453125" customWidth="1"/>
    <col min="2054" max="2054" width="10.26953125" customWidth="1"/>
    <col min="2055" max="2055" width="8.81640625" bestFit="1" customWidth="1"/>
    <col min="2056" max="2056" width="12" customWidth="1"/>
    <col min="2057" max="2057" width="13.453125" customWidth="1"/>
    <col min="2058" max="2058" width="10" customWidth="1"/>
    <col min="2059" max="2059" width="14.26953125" customWidth="1"/>
    <col min="2060" max="2060" width="15.453125" customWidth="1"/>
    <col min="2061" max="2061" width="12.26953125" customWidth="1"/>
    <col min="2062" max="2062" width="11.7265625" customWidth="1"/>
    <col min="2063" max="2063" width="13.1796875" customWidth="1"/>
    <col min="2296" max="2296" width="12.26953125" customWidth="1"/>
    <col min="2297" max="2297" width="15.54296875" customWidth="1"/>
    <col min="2298" max="2298" width="14.1796875" customWidth="1"/>
    <col min="2299" max="2299" width="17.54296875" customWidth="1"/>
    <col min="2300" max="2300" width="7.54296875" customWidth="1"/>
    <col min="2301" max="2303" width="13.453125" customWidth="1"/>
    <col min="2304" max="2304" width="8.81640625" customWidth="1"/>
    <col min="2305" max="2305" width="14.54296875" customWidth="1"/>
    <col min="2306" max="2306" width="11.26953125" customWidth="1"/>
    <col min="2307" max="2307" width="15.54296875" customWidth="1"/>
    <col min="2308" max="2308" width="7.54296875" customWidth="1"/>
    <col min="2309" max="2309" width="12.453125" customWidth="1"/>
    <col min="2310" max="2310" width="10.26953125" customWidth="1"/>
    <col min="2311" max="2311" width="8.81640625" bestFit="1" customWidth="1"/>
    <col min="2312" max="2312" width="12" customWidth="1"/>
    <col min="2313" max="2313" width="13.453125" customWidth="1"/>
    <col min="2314" max="2314" width="10" customWidth="1"/>
    <col min="2315" max="2315" width="14.26953125" customWidth="1"/>
    <col min="2316" max="2316" width="15.453125" customWidth="1"/>
    <col min="2317" max="2317" width="12.26953125" customWidth="1"/>
    <col min="2318" max="2318" width="11.7265625" customWidth="1"/>
    <col min="2319" max="2319" width="13.1796875" customWidth="1"/>
    <col min="2552" max="2552" width="12.26953125" customWidth="1"/>
    <col min="2553" max="2553" width="15.54296875" customWidth="1"/>
    <col min="2554" max="2554" width="14.1796875" customWidth="1"/>
    <col min="2555" max="2555" width="17.54296875" customWidth="1"/>
    <col min="2556" max="2556" width="7.54296875" customWidth="1"/>
    <col min="2557" max="2559" width="13.453125" customWidth="1"/>
    <col min="2560" max="2560" width="8.81640625" customWidth="1"/>
    <col min="2561" max="2561" width="14.54296875" customWidth="1"/>
    <col min="2562" max="2562" width="11.26953125" customWidth="1"/>
    <col min="2563" max="2563" width="15.54296875" customWidth="1"/>
    <col min="2564" max="2564" width="7.54296875" customWidth="1"/>
    <col min="2565" max="2565" width="12.453125" customWidth="1"/>
    <col min="2566" max="2566" width="10.26953125" customWidth="1"/>
    <col min="2567" max="2567" width="8.81640625" bestFit="1" customWidth="1"/>
    <col min="2568" max="2568" width="12" customWidth="1"/>
    <col min="2569" max="2569" width="13.453125" customWidth="1"/>
    <col min="2570" max="2570" width="10" customWidth="1"/>
    <col min="2571" max="2571" width="14.26953125" customWidth="1"/>
    <col min="2572" max="2572" width="15.453125" customWidth="1"/>
    <col min="2573" max="2573" width="12.26953125" customWidth="1"/>
    <col min="2574" max="2574" width="11.7265625" customWidth="1"/>
    <col min="2575" max="2575" width="13.1796875" customWidth="1"/>
    <col min="2808" max="2808" width="12.26953125" customWidth="1"/>
    <col min="2809" max="2809" width="15.54296875" customWidth="1"/>
    <col min="2810" max="2810" width="14.1796875" customWidth="1"/>
    <col min="2811" max="2811" width="17.54296875" customWidth="1"/>
    <col min="2812" max="2812" width="7.54296875" customWidth="1"/>
    <col min="2813" max="2815" width="13.453125" customWidth="1"/>
    <col min="2816" max="2816" width="8.81640625" customWidth="1"/>
    <col min="2817" max="2817" width="14.54296875" customWidth="1"/>
    <col min="2818" max="2818" width="11.26953125" customWidth="1"/>
    <col min="2819" max="2819" width="15.54296875" customWidth="1"/>
    <col min="2820" max="2820" width="7.54296875" customWidth="1"/>
    <col min="2821" max="2821" width="12.453125" customWidth="1"/>
    <col min="2822" max="2822" width="10.26953125" customWidth="1"/>
    <col min="2823" max="2823" width="8.81640625" bestFit="1" customWidth="1"/>
    <col min="2824" max="2824" width="12" customWidth="1"/>
    <col min="2825" max="2825" width="13.453125" customWidth="1"/>
    <col min="2826" max="2826" width="10" customWidth="1"/>
    <col min="2827" max="2827" width="14.26953125" customWidth="1"/>
    <col min="2828" max="2828" width="15.453125" customWidth="1"/>
    <col min="2829" max="2829" width="12.26953125" customWidth="1"/>
    <col min="2830" max="2830" width="11.7265625" customWidth="1"/>
    <col min="2831" max="2831" width="13.1796875" customWidth="1"/>
    <col min="3064" max="3064" width="12.26953125" customWidth="1"/>
    <col min="3065" max="3065" width="15.54296875" customWidth="1"/>
    <col min="3066" max="3066" width="14.1796875" customWidth="1"/>
    <col min="3067" max="3067" width="17.54296875" customWidth="1"/>
    <col min="3068" max="3068" width="7.54296875" customWidth="1"/>
    <col min="3069" max="3071" width="13.453125" customWidth="1"/>
    <col min="3072" max="3072" width="8.81640625" customWidth="1"/>
    <col min="3073" max="3073" width="14.54296875" customWidth="1"/>
    <col min="3074" max="3074" width="11.26953125" customWidth="1"/>
    <col min="3075" max="3075" width="15.54296875" customWidth="1"/>
    <col min="3076" max="3076" width="7.54296875" customWidth="1"/>
    <col min="3077" max="3077" width="12.453125" customWidth="1"/>
    <col min="3078" max="3078" width="10.26953125" customWidth="1"/>
    <col min="3079" max="3079" width="8.81640625" bestFit="1" customWidth="1"/>
    <col min="3080" max="3080" width="12" customWidth="1"/>
    <col min="3081" max="3081" width="13.453125" customWidth="1"/>
    <col min="3082" max="3082" width="10" customWidth="1"/>
    <col min="3083" max="3083" width="14.26953125" customWidth="1"/>
    <col min="3084" max="3084" width="15.453125" customWidth="1"/>
    <col min="3085" max="3085" width="12.26953125" customWidth="1"/>
    <col min="3086" max="3086" width="11.7265625" customWidth="1"/>
    <col min="3087" max="3087" width="13.1796875" customWidth="1"/>
    <col min="3320" max="3320" width="12.26953125" customWidth="1"/>
    <col min="3321" max="3321" width="15.54296875" customWidth="1"/>
    <col min="3322" max="3322" width="14.1796875" customWidth="1"/>
    <col min="3323" max="3323" width="17.54296875" customWidth="1"/>
    <col min="3324" max="3324" width="7.54296875" customWidth="1"/>
    <col min="3325" max="3327" width="13.453125" customWidth="1"/>
    <col min="3328" max="3328" width="8.81640625" customWidth="1"/>
    <col min="3329" max="3329" width="14.54296875" customWidth="1"/>
    <col min="3330" max="3330" width="11.26953125" customWidth="1"/>
    <col min="3331" max="3331" width="15.54296875" customWidth="1"/>
    <col min="3332" max="3332" width="7.54296875" customWidth="1"/>
    <col min="3333" max="3333" width="12.453125" customWidth="1"/>
    <col min="3334" max="3334" width="10.26953125" customWidth="1"/>
    <col min="3335" max="3335" width="8.81640625" bestFit="1" customWidth="1"/>
    <col min="3336" max="3336" width="12" customWidth="1"/>
    <col min="3337" max="3337" width="13.453125" customWidth="1"/>
    <col min="3338" max="3338" width="10" customWidth="1"/>
    <col min="3339" max="3339" width="14.26953125" customWidth="1"/>
    <col min="3340" max="3340" width="15.453125" customWidth="1"/>
    <col min="3341" max="3341" width="12.26953125" customWidth="1"/>
    <col min="3342" max="3342" width="11.7265625" customWidth="1"/>
    <col min="3343" max="3343" width="13.1796875" customWidth="1"/>
    <col min="3576" max="3576" width="12.26953125" customWidth="1"/>
    <col min="3577" max="3577" width="15.54296875" customWidth="1"/>
    <col min="3578" max="3578" width="14.1796875" customWidth="1"/>
    <col min="3579" max="3579" width="17.54296875" customWidth="1"/>
    <col min="3580" max="3580" width="7.54296875" customWidth="1"/>
    <col min="3581" max="3583" width="13.453125" customWidth="1"/>
    <col min="3584" max="3584" width="8.81640625" customWidth="1"/>
    <col min="3585" max="3585" width="14.54296875" customWidth="1"/>
    <col min="3586" max="3586" width="11.26953125" customWidth="1"/>
    <col min="3587" max="3587" width="15.54296875" customWidth="1"/>
    <col min="3588" max="3588" width="7.54296875" customWidth="1"/>
    <col min="3589" max="3589" width="12.453125" customWidth="1"/>
    <col min="3590" max="3590" width="10.26953125" customWidth="1"/>
    <col min="3591" max="3591" width="8.81640625" bestFit="1" customWidth="1"/>
    <col min="3592" max="3592" width="12" customWidth="1"/>
    <col min="3593" max="3593" width="13.453125" customWidth="1"/>
    <col min="3594" max="3594" width="10" customWidth="1"/>
    <col min="3595" max="3595" width="14.26953125" customWidth="1"/>
    <col min="3596" max="3596" width="15.453125" customWidth="1"/>
    <col min="3597" max="3597" width="12.26953125" customWidth="1"/>
    <col min="3598" max="3598" width="11.7265625" customWidth="1"/>
    <col min="3599" max="3599" width="13.1796875" customWidth="1"/>
    <col min="3832" max="3832" width="12.26953125" customWidth="1"/>
    <col min="3833" max="3833" width="15.54296875" customWidth="1"/>
    <col min="3834" max="3834" width="14.1796875" customWidth="1"/>
    <col min="3835" max="3835" width="17.54296875" customWidth="1"/>
    <col min="3836" max="3836" width="7.54296875" customWidth="1"/>
    <col min="3837" max="3839" width="13.453125" customWidth="1"/>
    <col min="3840" max="3840" width="8.81640625" customWidth="1"/>
    <col min="3841" max="3841" width="14.54296875" customWidth="1"/>
    <col min="3842" max="3842" width="11.26953125" customWidth="1"/>
    <col min="3843" max="3843" width="15.54296875" customWidth="1"/>
    <col min="3844" max="3844" width="7.54296875" customWidth="1"/>
    <col min="3845" max="3845" width="12.453125" customWidth="1"/>
    <col min="3846" max="3846" width="10.26953125" customWidth="1"/>
    <col min="3847" max="3847" width="8.81640625" bestFit="1" customWidth="1"/>
    <col min="3848" max="3848" width="12" customWidth="1"/>
    <col min="3849" max="3849" width="13.453125" customWidth="1"/>
    <col min="3850" max="3850" width="10" customWidth="1"/>
    <col min="3851" max="3851" width="14.26953125" customWidth="1"/>
    <col min="3852" max="3852" width="15.453125" customWidth="1"/>
    <col min="3853" max="3853" width="12.26953125" customWidth="1"/>
    <col min="3854" max="3854" width="11.7265625" customWidth="1"/>
    <col min="3855" max="3855" width="13.1796875" customWidth="1"/>
    <col min="4088" max="4088" width="12.26953125" customWidth="1"/>
    <col min="4089" max="4089" width="15.54296875" customWidth="1"/>
    <col min="4090" max="4090" width="14.1796875" customWidth="1"/>
    <col min="4091" max="4091" width="17.54296875" customWidth="1"/>
    <col min="4092" max="4092" width="7.54296875" customWidth="1"/>
    <col min="4093" max="4095" width="13.453125" customWidth="1"/>
    <col min="4096" max="4096" width="8.81640625" customWidth="1"/>
    <col min="4097" max="4097" width="14.54296875" customWidth="1"/>
    <col min="4098" max="4098" width="11.26953125" customWidth="1"/>
    <col min="4099" max="4099" width="15.54296875" customWidth="1"/>
    <col min="4100" max="4100" width="7.54296875" customWidth="1"/>
    <col min="4101" max="4101" width="12.453125" customWidth="1"/>
    <col min="4102" max="4102" width="10.26953125" customWidth="1"/>
    <col min="4103" max="4103" width="8.81640625" bestFit="1" customWidth="1"/>
    <col min="4104" max="4104" width="12" customWidth="1"/>
    <col min="4105" max="4105" width="13.453125" customWidth="1"/>
    <col min="4106" max="4106" width="10" customWidth="1"/>
    <col min="4107" max="4107" width="14.26953125" customWidth="1"/>
    <col min="4108" max="4108" width="15.453125" customWidth="1"/>
    <col min="4109" max="4109" width="12.26953125" customWidth="1"/>
    <col min="4110" max="4110" width="11.7265625" customWidth="1"/>
    <col min="4111" max="4111" width="13.1796875" customWidth="1"/>
    <col min="4344" max="4344" width="12.26953125" customWidth="1"/>
    <col min="4345" max="4345" width="15.54296875" customWidth="1"/>
    <col min="4346" max="4346" width="14.1796875" customWidth="1"/>
    <col min="4347" max="4347" width="17.54296875" customWidth="1"/>
    <col min="4348" max="4348" width="7.54296875" customWidth="1"/>
    <col min="4349" max="4351" width="13.453125" customWidth="1"/>
    <col min="4352" max="4352" width="8.81640625" customWidth="1"/>
    <col min="4353" max="4353" width="14.54296875" customWidth="1"/>
    <col min="4354" max="4354" width="11.26953125" customWidth="1"/>
    <col min="4355" max="4355" width="15.54296875" customWidth="1"/>
    <col min="4356" max="4356" width="7.54296875" customWidth="1"/>
    <col min="4357" max="4357" width="12.453125" customWidth="1"/>
    <col min="4358" max="4358" width="10.26953125" customWidth="1"/>
    <col min="4359" max="4359" width="8.81640625" bestFit="1" customWidth="1"/>
    <col min="4360" max="4360" width="12" customWidth="1"/>
    <col min="4361" max="4361" width="13.453125" customWidth="1"/>
    <col min="4362" max="4362" width="10" customWidth="1"/>
    <col min="4363" max="4363" width="14.26953125" customWidth="1"/>
    <col min="4364" max="4364" width="15.453125" customWidth="1"/>
    <col min="4365" max="4365" width="12.26953125" customWidth="1"/>
    <col min="4366" max="4366" width="11.7265625" customWidth="1"/>
    <col min="4367" max="4367" width="13.1796875" customWidth="1"/>
    <col min="4600" max="4600" width="12.26953125" customWidth="1"/>
    <col min="4601" max="4601" width="15.54296875" customWidth="1"/>
    <col min="4602" max="4602" width="14.1796875" customWidth="1"/>
    <col min="4603" max="4603" width="17.54296875" customWidth="1"/>
    <col min="4604" max="4604" width="7.54296875" customWidth="1"/>
    <col min="4605" max="4607" width="13.453125" customWidth="1"/>
    <col min="4608" max="4608" width="8.81640625" customWidth="1"/>
    <col min="4609" max="4609" width="14.54296875" customWidth="1"/>
    <col min="4610" max="4610" width="11.26953125" customWidth="1"/>
    <col min="4611" max="4611" width="15.54296875" customWidth="1"/>
    <col min="4612" max="4612" width="7.54296875" customWidth="1"/>
    <col min="4613" max="4613" width="12.453125" customWidth="1"/>
    <col min="4614" max="4614" width="10.26953125" customWidth="1"/>
    <col min="4615" max="4615" width="8.81640625" bestFit="1" customWidth="1"/>
    <col min="4616" max="4616" width="12" customWidth="1"/>
    <col min="4617" max="4617" width="13.453125" customWidth="1"/>
    <col min="4618" max="4618" width="10" customWidth="1"/>
    <col min="4619" max="4619" width="14.26953125" customWidth="1"/>
    <col min="4620" max="4620" width="15.453125" customWidth="1"/>
    <col min="4621" max="4621" width="12.26953125" customWidth="1"/>
    <col min="4622" max="4622" width="11.7265625" customWidth="1"/>
    <col min="4623" max="4623" width="13.1796875" customWidth="1"/>
    <col min="4856" max="4856" width="12.26953125" customWidth="1"/>
    <col min="4857" max="4857" width="15.54296875" customWidth="1"/>
    <col min="4858" max="4858" width="14.1796875" customWidth="1"/>
    <col min="4859" max="4859" width="17.54296875" customWidth="1"/>
    <col min="4860" max="4860" width="7.54296875" customWidth="1"/>
    <col min="4861" max="4863" width="13.453125" customWidth="1"/>
    <col min="4864" max="4864" width="8.81640625" customWidth="1"/>
    <col min="4865" max="4865" width="14.54296875" customWidth="1"/>
    <col min="4866" max="4866" width="11.26953125" customWidth="1"/>
    <col min="4867" max="4867" width="15.54296875" customWidth="1"/>
    <col min="4868" max="4868" width="7.54296875" customWidth="1"/>
    <col min="4869" max="4869" width="12.453125" customWidth="1"/>
    <col min="4870" max="4870" width="10.26953125" customWidth="1"/>
    <col min="4871" max="4871" width="8.81640625" bestFit="1" customWidth="1"/>
    <col min="4872" max="4872" width="12" customWidth="1"/>
    <col min="4873" max="4873" width="13.453125" customWidth="1"/>
    <col min="4874" max="4874" width="10" customWidth="1"/>
    <col min="4875" max="4875" width="14.26953125" customWidth="1"/>
    <col min="4876" max="4876" width="15.453125" customWidth="1"/>
    <col min="4877" max="4877" width="12.26953125" customWidth="1"/>
    <col min="4878" max="4878" width="11.7265625" customWidth="1"/>
    <col min="4879" max="4879" width="13.1796875" customWidth="1"/>
    <col min="5112" max="5112" width="12.26953125" customWidth="1"/>
    <col min="5113" max="5113" width="15.54296875" customWidth="1"/>
    <col min="5114" max="5114" width="14.1796875" customWidth="1"/>
    <col min="5115" max="5115" width="17.54296875" customWidth="1"/>
    <col min="5116" max="5116" width="7.54296875" customWidth="1"/>
    <col min="5117" max="5119" width="13.453125" customWidth="1"/>
    <col min="5120" max="5120" width="8.81640625" customWidth="1"/>
    <col min="5121" max="5121" width="14.54296875" customWidth="1"/>
    <col min="5122" max="5122" width="11.26953125" customWidth="1"/>
    <col min="5123" max="5123" width="15.54296875" customWidth="1"/>
    <col min="5124" max="5124" width="7.54296875" customWidth="1"/>
    <col min="5125" max="5125" width="12.453125" customWidth="1"/>
    <col min="5126" max="5126" width="10.26953125" customWidth="1"/>
    <col min="5127" max="5127" width="8.81640625" bestFit="1" customWidth="1"/>
    <col min="5128" max="5128" width="12" customWidth="1"/>
    <col min="5129" max="5129" width="13.453125" customWidth="1"/>
    <col min="5130" max="5130" width="10" customWidth="1"/>
    <col min="5131" max="5131" width="14.26953125" customWidth="1"/>
    <col min="5132" max="5132" width="15.453125" customWidth="1"/>
    <col min="5133" max="5133" width="12.26953125" customWidth="1"/>
    <col min="5134" max="5134" width="11.7265625" customWidth="1"/>
    <col min="5135" max="5135" width="13.1796875" customWidth="1"/>
    <col min="5368" max="5368" width="12.26953125" customWidth="1"/>
    <col min="5369" max="5369" width="15.54296875" customWidth="1"/>
    <col min="5370" max="5370" width="14.1796875" customWidth="1"/>
    <col min="5371" max="5371" width="17.54296875" customWidth="1"/>
    <col min="5372" max="5372" width="7.54296875" customWidth="1"/>
    <col min="5373" max="5375" width="13.453125" customWidth="1"/>
    <col min="5376" max="5376" width="8.81640625" customWidth="1"/>
    <col min="5377" max="5377" width="14.54296875" customWidth="1"/>
    <col min="5378" max="5378" width="11.26953125" customWidth="1"/>
    <col min="5379" max="5379" width="15.54296875" customWidth="1"/>
    <col min="5380" max="5380" width="7.54296875" customWidth="1"/>
    <col min="5381" max="5381" width="12.453125" customWidth="1"/>
    <col min="5382" max="5382" width="10.26953125" customWidth="1"/>
    <col min="5383" max="5383" width="8.81640625" bestFit="1" customWidth="1"/>
    <col min="5384" max="5384" width="12" customWidth="1"/>
    <col min="5385" max="5385" width="13.453125" customWidth="1"/>
    <col min="5386" max="5386" width="10" customWidth="1"/>
    <col min="5387" max="5387" width="14.26953125" customWidth="1"/>
    <col min="5388" max="5388" width="15.453125" customWidth="1"/>
    <col min="5389" max="5389" width="12.26953125" customWidth="1"/>
    <col min="5390" max="5390" width="11.7265625" customWidth="1"/>
    <col min="5391" max="5391" width="13.1796875" customWidth="1"/>
    <col min="5624" max="5624" width="12.26953125" customWidth="1"/>
    <col min="5625" max="5625" width="15.54296875" customWidth="1"/>
    <col min="5626" max="5626" width="14.1796875" customWidth="1"/>
    <col min="5627" max="5627" width="17.54296875" customWidth="1"/>
    <col min="5628" max="5628" width="7.54296875" customWidth="1"/>
    <col min="5629" max="5631" width="13.453125" customWidth="1"/>
    <col min="5632" max="5632" width="8.81640625" customWidth="1"/>
    <col min="5633" max="5633" width="14.54296875" customWidth="1"/>
    <col min="5634" max="5634" width="11.26953125" customWidth="1"/>
    <col min="5635" max="5635" width="15.54296875" customWidth="1"/>
    <col min="5636" max="5636" width="7.54296875" customWidth="1"/>
    <col min="5637" max="5637" width="12.453125" customWidth="1"/>
    <col min="5638" max="5638" width="10.26953125" customWidth="1"/>
    <col min="5639" max="5639" width="8.81640625" bestFit="1" customWidth="1"/>
    <col min="5640" max="5640" width="12" customWidth="1"/>
    <col min="5641" max="5641" width="13.453125" customWidth="1"/>
    <col min="5642" max="5642" width="10" customWidth="1"/>
    <col min="5643" max="5643" width="14.26953125" customWidth="1"/>
    <col min="5644" max="5644" width="15.453125" customWidth="1"/>
    <col min="5645" max="5645" width="12.26953125" customWidth="1"/>
    <col min="5646" max="5646" width="11.7265625" customWidth="1"/>
    <col min="5647" max="5647" width="13.1796875" customWidth="1"/>
    <col min="5880" max="5880" width="12.26953125" customWidth="1"/>
    <col min="5881" max="5881" width="15.54296875" customWidth="1"/>
    <col min="5882" max="5882" width="14.1796875" customWidth="1"/>
    <col min="5883" max="5883" width="17.54296875" customWidth="1"/>
    <col min="5884" max="5884" width="7.54296875" customWidth="1"/>
    <col min="5885" max="5887" width="13.453125" customWidth="1"/>
    <col min="5888" max="5888" width="8.81640625" customWidth="1"/>
    <col min="5889" max="5889" width="14.54296875" customWidth="1"/>
    <col min="5890" max="5890" width="11.26953125" customWidth="1"/>
    <col min="5891" max="5891" width="15.54296875" customWidth="1"/>
    <col min="5892" max="5892" width="7.54296875" customWidth="1"/>
    <col min="5893" max="5893" width="12.453125" customWidth="1"/>
    <col min="5894" max="5894" width="10.26953125" customWidth="1"/>
    <col min="5895" max="5895" width="8.81640625" bestFit="1" customWidth="1"/>
    <col min="5896" max="5896" width="12" customWidth="1"/>
    <col min="5897" max="5897" width="13.453125" customWidth="1"/>
    <col min="5898" max="5898" width="10" customWidth="1"/>
    <col min="5899" max="5899" width="14.26953125" customWidth="1"/>
    <col min="5900" max="5900" width="15.453125" customWidth="1"/>
    <col min="5901" max="5901" width="12.26953125" customWidth="1"/>
    <col min="5902" max="5902" width="11.7265625" customWidth="1"/>
    <col min="5903" max="5903" width="13.1796875" customWidth="1"/>
    <col min="6136" max="6136" width="12.26953125" customWidth="1"/>
    <col min="6137" max="6137" width="15.54296875" customWidth="1"/>
    <col min="6138" max="6138" width="14.1796875" customWidth="1"/>
    <col min="6139" max="6139" width="17.54296875" customWidth="1"/>
    <col min="6140" max="6140" width="7.54296875" customWidth="1"/>
    <col min="6141" max="6143" width="13.453125" customWidth="1"/>
    <col min="6144" max="6144" width="8.81640625" customWidth="1"/>
    <col min="6145" max="6145" width="14.54296875" customWidth="1"/>
    <col min="6146" max="6146" width="11.26953125" customWidth="1"/>
    <col min="6147" max="6147" width="15.54296875" customWidth="1"/>
    <col min="6148" max="6148" width="7.54296875" customWidth="1"/>
    <col min="6149" max="6149" width="12.453125" customWidth="1"/>
    <col min="6150" max="6150" width="10.26953125" customWidth="1"/>
    <col min="6151" max="6151" width="8.81640625" bestFit="1" customWidth="1"/>
    <col min="6152" max="6152" width="12" customWidth="1"/>
    <col min="6153" max="6153" width="13.453125" customWidth="1"/>
    <col min="6154" max="6154" width="10" customWidth="1"/>
    <col min="6155" max="6155" width="14.26953125" customWidth="1"/>
    <col min="6156" max="6156" width="15.453125" customWidth="1"/>
    <col min="6157" max="6157" width="12.26953125" customWidth="1"/>
    <col min="6158" max="6158" width="11.7265625" customWidth="1"/>
    <col min="6159" max="6159" width="13.1796875" customWidth="1"/>
    <col min="6392" max="6392" width="12.26953125" customWidth="1"/>
    <col min="6393" max="6393" width="15.54296875" customWidth="1"/>
    <col min="6394" max="6394" width="14.1796875" customWidth="1"/>
    <col min="6395" max="6395" width="17.54296875" customWidth="1"/>
    <col min="6396" max="6396" width="7.54296875" customWidth="1"/>
    <col min="6397" max="6399" width="13.453125" customWidth="1"/>
    <col min="6400" max="6400" width="8.81640625" customWidth="1"/>
    <col min="6401" max="6401" width="14.54296875" customWidth="1"/>
    <col min="6402" max="6402" width="11.26953125" customWidth="1"/>
    <col min="6403" max="6403" width="15.54296875" customWidth="1"/>
    <col min="6404" max="6404" width="7.54296875" customWidth="1"/>
    <col min="6405" max="6405" width="12.453125" customWidth="1"/>
    <col min="6406" max="6406" width="10.26953125" customWidth="1"/>
    <col min="6407" max="6407" width="8.81640625" bestFit="1" customWidth="1"/>
    <col min="6408" max="6408" width="12" customWidth="1"/>
    <col min="6409" max="6409" width="13.453125" customWidth="1"/>
    <col min="6410" max="6410" width="10" customWidth="1"/>
    <col min="6411" max="6411" width="14.26953125" customWidth="1"/>
    <col min="6412" max="6412" width="15.453125" customWidth="1"/>
    <col min="6413" max="6413" width="12.26953125" customWidth="1"/>
    <col min="6414" max="6414" width="11.7265625" customWidth="1"/>
    <col min="6415" max="6415" width="13.1796875" customWidth="1"/>
    <col min="6648" max="6648" width="12.26953125" customWidth="1"/>
    <col min="6649" max="6649" width="15.54296875" customWidth="1"/>
    <col min="6650" max="6650" width="14.1796875" customWidth="1"/>
    <col min="6651" max="6651" width="17.54296875" customWidth="1"/>
    <col min="6652" max="6652" width="7.54296875" customWidth="1"/>
    <col min="6653" max="6655" width="13.453125" customWidth="1"/>
    <col min="6656" max="6656" width="8.81640625" customWidth="1"/>
    <col min="6657" max="6657" width="14.54296875" customWidth="1"/>
    <col min="6658" max="6658" width="11.26953125" customWidth="1"/>
    <col min="6659" max="6659" width="15.54296875" customWidth="1"/>
    <col min="6660" max="6660" width="7.54296875" customWidth="1"/>
    <col min="6661" max="6661" width="12.453125" customWidth="1"/>
    <col min="6662" max="6662" width="10.26953125" customWidth="1"/>
    <col min="6663" max="6663" width="8.81640625" bestFit="1" customWidth="1"/>
    <col min="6664" max="6664" width="12" customWidth="1"/>
    <col min="6665" max="6665" width="13.453125" customWidth="1"/>
    <col min="6666" max="6666" width="10" customWidth="1"/>
    <col min="6667" max="6667" width="14.26953125" customWidth="1"/>
    <col min="6668" max="6668" width="15.453125" customWidth="1"/>
    <col min="6669" max="6669" width="12.26953125" customWidth="1"/>
    <col min="6670" max="6670" width="11.7265625" customWidth="1"/>
    <col min="6671" max="6671" width="13.1796875" customWidth="1"/>
    <col min="6904" max="6904" width="12.26953125" customWidth="1"/>
    <col min="6905" max="6905" width="15.54296875" customWidth="1"/>
    <col min="6906" max="6906" width="14.1796875" customWidth="1"/>
    <col min="6907" max="6907" width="17.54296875" customWidth="1"/>
    <col min="6908" max="6908" width="7.54296875" customWidth="1"/>
    <col min="6909" max="6911" width="13.453125" customWidth="1"/>
    <col min="6912" max="6912" width="8.81640625" customWidth="1"/>
    <col min="6913" max="6913" width="14.54296875" customWidth="1"/>
    <col min="6914" max="6914" width="11.26953125" customWidth="1"/>
    <col min="6915" max="6915" width="15.54296875" customWidth="1"/>
    <col min="6916" max="6916" width="7.54296875" customWidth="1"/>
    <col min="6917" max="6917" width="12.453125" customWidth="1"/>
    <col min="6918" max="6918" width="10.26953125" customWidth="1"/>
    <col min="6919" max="6919" width="8.81640625" bestFit="1" customWidth="1"/>
    <col min="6920" max="6920" width="12" customWidth="1"/>
    <col min="6921" max="6921" width="13.453125" customWidth="1"/>
    <col min="6922" max="6922" width="10" customWidth="1"/>
    <col min="6923" max="6923" width="14.26953125" customWidth="1"/>
    <col min="6924" max="6924" width="15.453125" customWidth="1"/>
    <col min="6925" max="6925" width="12.26953125" customWidth="1"/>
    <col min="6926" max="6926" width="11.7265625" customWidth="1"/>
    <col min="6927" max="6927" width="13.1796875" customWidth="1"/>
    <col min="7160" max="7160" width="12.26953125" customWidth="1"/>
    <col min="7161" max="7161" width="15.54296875" customWidth="1"/>
    <col min="7162" max="7162" width="14.1796875" customWidth="1"/>
    <col min="7163" max="7163" width="17.54296875" customWidth="1"/>
    <col min="7164" max="7164" width="7.54296875" customWidth="1"/>
    <col min="7165" max="7167" width="13.453125" customWidth="1"/>
    <col min="7168" max="7168" width="8.81640625" customWidth="1"/>
    <col min="7169" max="7169" width="14.54296875" customWidth="1"/>
    <col min="7170" max="7170" width="11.26953125" customWidth="1"/>
    <col min="7171" max="7171" width="15.54296875" customWidth="1"/>
    <col min="7172" max="7172" width="7.54296875" customWidth="1"/>
    <col min="7173" max="7173" width="12.453125" customWidth="1"/>
    <col min="7174" max="7174" width="10.26953125" customWidth="1"/>
    <col min="7175" max="7175" width="8.81640625" bestFit="1" customWidth="1"/>
    <col min="7176" max="7176" width="12" customWidth="1"/>
    <col min="7177" max="7177" width="13.453125" customWidth="1"/>
    <col min="7178" max="7178" width="10" customWidth="1"/>
    <col min="7179" max="7179" width="14.26953125" customWidth="1"/>
    <col min="7180" max="7180" width="15.453125" customWidth="1"/>
    <col min="7181" max="7181" width="12.26953125" customWidth="1"/>
    <col min="7182" max="7182" width="11.7265625" customWidth="1"/>
    <col min="7183" max="7183" width="13.1796875" customWidth="1"/>
    <col min="7416" max="7416" width="12.26953125" customWidth="1"/>
    <col min="7417" max="7417" width="15.54296875" customWidth="1"/>
    <col min="7418" max="7418" width="14.1796875" customWidth="1"/>
    <col min="7419" max="7419" width="17.54296875" customWidth="1"/>
    <col min="7420" max="7420" width="7.54296875" customWidth="1"/>
    <col min="7421" max="7423" width="13.453125" customWidth="1"/>
    <col min="7424" max="7424" width="8.81640625" customWidth="1"/>
    <col min="7425" max="7425" width="14.54296875" customWidth="1"/>
    <col min="7426" max="7426" width="11.26953125" customWidth="1"/>
    <col min="7427" max="7427" width="15.54296875" customWidth="1"/>
    <col min="7428" max="7428" width="7.54296875" customWidth="1"/>
    <col min="7429" max="7429" width="12.453125" customWidth="1"/>
    <col min="7430" max="7430" width="10.26953125" customWidth="1"/>
    <col min="7431" max="7431" width="8.81640625" bestFit="1" customWidth="1"/>
    <col min="7432" max="7432" width="12" customWidth="1"/>
    <col min="7433" max="7433" width="13.453125" customWidth="1"/>
    <col min="7434" max="7434" width="10" customWidth="1"/>
    <col min="7435" max="7435" width="14.26953125" customWidth="1"/>
    <col min="7436" max="7436" width="15.453125" customWidth="1"/>
    <col min="7437" max="7437" width="12.26953125" customWidth="1"/>
    <col min="7438" max="7438" width="11.7265625" customWidth="1"/>
    <col min="7439" max="7439" width="13.1796875" customWidth="1"/>
    <col min="7672" max="7672" width="12.26953125" customWidth="1"/>
    <col min="7673" max="7673" width="15.54296875" customWidth="1"/>
    <col min="7674" max="7674" width="14.1796875" customWidth="1"/>
    <col min="7675" max="7675" width="17.54296875" customWidth="1"/>
    <col min="7676" max="7676" width="7.54296875" customWidth="1"/>
    <col min="7677" max="7679" width="13.453125" customWidth="1"/>
    <col min="7680" max="7680" width="8.81640625" customWidth="1"/>
    <col min="7681" max="7681" width="14.54296875" customWidth="1"/>
    <col min="7682" max="7682" width="11.26953125" customWidth="1"/>
    <col min="7683" max="7683" width="15.54296875" customWidth="1"/>
    <col min="7684" max="7684" width="7.54296875" customWidth="1"/>
    <col min="7685" max="7685" width="12.453125" customWidth="1"/>
    <col min="7686" max="7686" width="10.26953125" customWidth="1"/>
    <col min="7687" max="7687" width="8.81640625" bestFit="1" customWidth="1"/>
    <col min="7688" max="7688" width="12" customWidth="1"/>
    <col min="7689" max="7689" width="13.453125" customWidth="1"/>
    <col min="7690" max="7690" width="10" customWidth="1"/>
    <col min="7691" max="7691" width="14.26953125" customWidth="1"/>
    <col min="7692" max="7692" width="15.453125" customWidth="1"/>
    <col min="7693" max="7693" width="12.26953125" customWidth="1"/>
    <col min="7694" max="7694" width="11.7265625" customWidth="1"/>
    <col min="7695" max="7695" width="13.1796875" customWidth="1"/>
    <col min="7928" max="7928" width="12.26953125" customWidth="1"/>
    <col min="7929" max="7929" width="15.54296875" customWidth="1"/>
    <col min="7930" max="7930" width="14.1796875" customWidth="1"/>
    <col min="7931" max="7931" width="17.54296875" customWidth="1"/>
    <col min="7932" max="7932" width="7.54296875" customWidth="1"/>
    <col min="7933" max="7935" width="13.453125" customWidth="1"/>
    <col min="7936" max="7936" width="8.81640625" customWidth="1"/>
    <col min="7937" max="7937" width="14.54296875" customWidth="1"/>
    <col min="7938" max="7938" width="11.26953125" customWidth="1"/>
    <col min="7939" max="7939" width="15.54296875" customWidth="1"/>
    <col min="7940" max="7940" width="7.54296875" customWidth="1"/>
    <col min="7941" max="7941" width="12.453125" customWidth="1"/>
    <col min="7942" max="7942" width="10.26953125" customWidth="1"/>
    <col min="7943" max="7943" width="8.81640625" bestFit="1" customWidth="1"/>
    <col min="7944" max="7944" width="12" customWidth="1"/>
    <col min="7945" max="7945" width="13.453125" customWidth="1"/>
    <col min="7946" max="7946" width="10" customWidth="1"/>
    <col min="7947" max="7947" width="14.26953125" customWidth="1"/>
    <col min="7948" max="7948" width="15.453125" customWidth="1"/>
    <col min="7949" max="7949" width="12.26953125" customWidth="1"/>
    <col min="7950" max="7950" width="11.7265625" customWidth="1"/>
    <col min="7951" max="7951" width="13.1796875" customWidth="1"/>
    <col min="8184" max="8184" width="12.26953125" customWidth="1"/>
    <col min="8185" max="8185" width="15.54296875" customWidth="1"/>
    <col min="8186" max="8186" width="14.1796875" customWidth="1"/>
    <col min="8187" max="8187" width="17.54296875" customWidth="1"/>
    <col min="8188" max="8188" width="7.54296875" customWidth="1"/>
    <col min="8189" max="8191" width="13.453125" customWidth="1"/>
    <col min="8192" max="8192" width="8.81640625" customWidth="1"/>
    <col min="8193" max="8193" width="14.54296875" customWidth="1"/>
    <col min="8194" max="8194" width="11.26953125" customWidth="1"/>
    <col min="8195" max="8195" width="15.54296875" customWidth="1"/>
    <col min="8196" max="8196" width="7.54296875" customWidth="1"/>
    <col min="8197" max="8197" width="12.453125" customWidth="1"/>
    <col min="8198" max="8198" width="10.26953125" customWidth="1"/>
    <col min="8199" max="8199" width="8.81640625" bestFit="1" customWidth="1"/>
    <col min="8200" max="8200" width="12" customWidth="1"/>
    <col min="8201" max="8201" width="13.453125" customWidth="1"/>
    <col min="8202" max="8202" width="10" customWidth="1"/>
    <col min="8203" max="8203" width="14.26953125" customWidth="1"/>
    <col min="8204" max="8204" width="15.453125" customWidth="1"/>
    <col min="8205" max="8205" width="12.26953125" customWidth="1"/>
    <col min="8206" max="8206" width="11.7265625" customWidth="1"/>
    <col min="8207" max="8207" width="13.1796875" customWidth="1"/>
    <col min="8440" max="8440" width="12.26953125" customWidth="1"/>
    <col min="8441" max="8441" width="15.54296875" customWidth="1"/>
    <col min="8442" max="8442" width="14.1796875" customWidth="1"/>
    <col min="8443" max="8443" width="17.54296875" customWidth="1"/>
    <col min="8444" max="8444" width="7.54296875" customWidth="1"/>
    <col min="8445" max="8447" width="13.453125" customWidth="1"/>
    <col min="8448" max="8448" width="8.81640625" customWidth="1"/>
    <col min="8449" max="8449" width="14.54296875" customWidth="1"/>
    <col min="8450" max="8450" width="11.26953125" customWidth="1"/>
    <col min="8451" max="8451" width="15.54296875" customWidth="1"/>
    <col min="8452" max="8452" width="7.54296875" customWidth="1"/>
    <col min="8453" max="8453" width="12.453125" customWidth="1"/>
    <col min="8454" max="8454" width="10.26953125" customWidth="1"/>
    <col min="8455" max="8455" width="8.81640625" bestFit="1" customWidth="1"/>
    <col min="8456" max="8456" width="12" customWidth="1"/>
    <col min="8457" max="8457" width="13.453125" customWidth="1"/>
    <col min="8458" max="8458" width="10" customWidth="1"/>
    <col min="8459" max="8459" width="14.26953125" customWidth="1"/>
    <col min="8460" max="8460" width="15.453125" customWidth="1"/>
    <col min="8461" max="8461" width="12.26953125" customWidth="1"/>
    <col min="8462" max="8462" width="11.7265625" customWidth="1"/>
    <col min="8463" max="8463" width="13.1796875" customWidth="1"/>
    <col min="8696" max="8696" width="12.26953125" customWidth="1"/>
    <col min="8697" max="8697" width="15.54296875" customWidth="1"/>
    <col min="8698" max="8698" width="14.1796875" customWidth="1"/>
    <col min="8699" max="8699" width="17.54296875" customWidth="1"/>
    <col min="8700" max="8700" width="7.54296875" customWidth="1"/>
    <col min="8701" max="8703" width="13.453125" customWidth="1"/>
    <col min="8704" max="8704" width="8.81640625" customWidth="1"/>
    <col min="8705" max="8705" width="14.54296875" customWidth="1"/>
    <col min="8706" max="8706" width="11.26953125" customWidth="1"/>
    <col min="8707" max="8707" width="15.54296875" customWidth="1"/>
    <col min="8708" max="8708" width="7.54296875" customWidth="1"/>
    <col min="8709" max="8709" width="12.453125" customWidth="1"/>
    <col min="8710" max="8710" width="10.26953125" customWidth="1"/>
    <col min="8711" max="8711" width="8.81640625" bestFit="1" customWidth="1"/>
    <col min="8712" max="8712" width="12" customWidth="1"/>
    <col min="8713" max="8713" width="13.453125" customWidth="1"/>
    <col min="8714" max="8714" width="10" customWidth="1"/>
    <col min="8715" max="8715" width="14.26953125" customWidth="1"/>
    <col min="8716" max="8716" width="15.453125" customWidth="1"/>
    <col min="8717" max="8717" width="12.26953125" customWidth="1"/>
    <col min="8718" max="8718" width="11.7265625" customWidth="1"/>
    <col min="8719" max="8719" width="13.1796875" customWidth="1"/>
    <col min="8952" max="8952" width="12.26953125" customWidth="1"/>
    <col min="8953" max="8953" width="15.54296875" customWidth="1"/>
    <col min="8954" max="8954" width="14.1796875" customWidth="1"/>
    <col min="8955" max="8955" width="17.54296875" customWidth="1"/>
    <col min="8956" max="8956" width="7.54296875" customWidth="1"/>
    <col min="8957" max="8959" width="13.453125" customWidth="1"/>
    <col min="8960" max="8960" width="8.81640625" customWidth="1"/>
    <col min="8961" max="8961" width="14.54296875" customWidth="1"/>
    <col min="8962" max="8962" width="11.26953125" customWidth="1"/>
    <col min="8963" max="8963" width="15.54296875" customWidth="1"/>
    <col min="8964" max="8964" width="7.54296875" customWidth="1"/>
    <col min="8965" max="8965" width="12.453125" customWidth="1"/>
    <col min="8966" max="8966" width="10.26953125" customWidth="1"/>
    <col min="8967" max="8967" width="8.81640625" bestFit="1" customWidth="1"/>
    <col min="8968" max="8968" width="12" customWidth="1"/>
    <col min="8969" max="8969" width="13.453125" customWidth="1"/>
    <col min="8970" max="8970" width="10" customWidth="1"/>
    <col min="8971" max="8971" width="14.26953125" customWidth="1"/>
    <col min="8972" max="8972" width="15.453125" customWidth="1"/>
    <col min="8973" max="8973" width="12.26953125" customWidth="1"/>
    <col min="8974" max="8974" width="11.7265625" customWidth="1"/>
    <col min="8975" max="8975" width="13.1796875" customWidth="1"/>
    <col min="9208" max="9208" width="12.26953125" customWidth="1"/>
    <col min="9209" max="9209" width="15.54296875" customWidth="1"/>
    <col min="9210" max="9210" width="14.1796875" customWidth="1"/>
    <col min="9211" max="9211" width="17.54296875" customWidth="1"/>
    <col min="9212" max="9212" width="7.54296875" customWidth="1"/>
    <col min="9213" max="9215" width="13.453125" customWidth="1"/>
    <col min="9216" max="9216" width="8.81640625" customWidth="1"/>
    <col min="9217" max="9217" width="14.54296875" customWidth="1"/>
    <col min="9218" max="9218" width="11.26953125" customWidth="1"/>
    <col min="9219" max="9219" width="15.54296875" customWidth="1"/>
    <col min="9220" max="9220" width="7.54296875" customWidth="1"/>
    <col min="9221" max="9221" width="12.453125" customWidth="1"/>
    <col min="9222" max="9222" width="10.26953125" customWidth="1"/>
    <col min="9223" max="9223" width="8.81640625" bestFit="1" customWidth="1"/>
    <col min="9224" max="9224" width="12" customWidth="1"/>
    <col min="9225" max="9225" width="13.453125" customWidth="1"/>
    <col min="9226" max="9226" width="10" customWidth="1"/>
    <col min="9227" max="9227" width="14.26953125" customWidth="1"/>
    <col min="9228" max="9228" width="15.453125" customWidth="1"/>
    <col min="9229" max="9229" width="12.26953125" customWidth="1"/>
    <col min="9230" max="9230" width="11.7265625" customWidth="1"/>
    <col min="9231" max="9231" width="13.1796875" customWidth="1"/>
    <col min="9464" max="9464" width="12.26953125" customWidth="1"/>
    <col min="9465" max="9465" width="15.54296875" customWidth="1"/>
    <col min="9466" max="9466" width="14.1796875" customWidth="1"/>
    <col min="9467" max="9467" width="17.54296875" customWidth="1"/>
    <col min="9468" max="9468" width="7.54296875" customWidth="1"/>
    <col min="9469" max="9471" width="13.453125" customWidth="1"/>
    <col min="9472" max="9472" width="8.81640625" customWidth="1"/>
    <col min="9473" max="9473" width="14.54296875" customWidth="1"/>
    <col min="9474" max="9474" width="11.26953125" customWidth="1"/>
    <col min="9475" max="9475" width="15.54296875" customWidth="1"/>
    <col min="9476" max="9476" width="7.54296875" customWidth="1"/>
    <col min="9477" max="9477" width="12.453125" customWidth="1"/>
    <col min="9478" max="9478" width="10.26953125" customWidth="1"/>
    <col min="9479" max="9479" width="8.81640625" bestFit="1" customWidth="1"/>
    <col min="9480" max="9480" width="12" customWidth="1"/>
    <col min="9481" max="9481" width="13.453125" customWidth="1"/>
    <col min="9482" max="9482" width="10" customWidth="1"/>
    <col min="9483" max="9483" width="14.26953125" customWidth="1"/>
    <col min="9484" max="9484" width="15.453125" customWidth="1"/>
    <col min="9485" max="9485" width="12.26953125" customWidth="1"/>
    <col min="9486" max="9486" width="11.7265625" customWidth="1"/>
    <col min="9487" max="9487" width="13.1796875" customWidth="1"/>
    <col min="9720" max="9720" width="12.26953125" customWidth="1"/>
    <col min="9721" max="9721" width="15.54296875" customWidth="1"/>
    <col min="9722" max="9722" width="14.1796875" customWidth="1"/>
    <col min="9723" max="9723" width="17.54296875" customWidth="1"/>
    <col min="9724" max="9724" width="7.54296875" customWidth="1"/>
    <col min="9725" max="9727" width="13.453125" customWidth="1"/>
    <col min="9728" max="9728" width="8.81640625" customWidth="1"/>
    <col min="9729" max="9729" width="14.54296875" customWidth="1"/>
    <col min="9730" max="9730" width="11.26953125" customWidth="1"/>
    <col min="9731" max="9731" width="15.54296875" customWidth="1"/>
    <col min="9732" max="9732" width="7.54296875" customWidth="1"/>
    <col min="9733" max="9733" width="12.453125" customWidth="1"/>
    <col min="9734" max="9734" width="10.26953125" customWidth="1"/>
    <col min="9735" max="9735" width="8.81640625" bestFit="1" customWidth="1"/>
    <col min="9736" max="9736" width="12" customWidth="1"/>
    <col min="9737" max="9737" width="13.453125" customWidth="1"/>
    <col min="9738" max="9738" width="10" customWidth="1"/>
    <col min="9739" max="9739" width="14.26953125" customWidth="1"/>
    <col min="9740" max="9740" width="15.453125" customWidth="1"/>
    <col min="9741" max="9741" width="12.26953125" customWidth="1"/>
    <col min="9742" max="9742" width="11.7265625" customWidth="1"/>
    <col min="9743" max="9743" width="13.1796875" customWidth="1"/>
    <col min="9976" max="9976" width="12.26953125" customWidth="1"/>
    <col min="9977" max="9977" width="15.54296875" customWidth="1"/>
    <col min="9978" max="9978" width="14.1796875" customWidth="1"/>
    <col min="9979" max="9979" width="17.54296875" customWidth="1"/>
    <col min="9980" max="9980" width="7.54296875" customWidth="1"/>
    <col min="9981" max="9983" width="13.453125" customWidth="1"/>
    <col min="9984" max="9984" width="8.81640625" customWidth="1"/>
    <col min="9985" max="9985" width="14.54296875" customWidth="1"/>
    <col min="9986" max="9986" width="11.26953125" customWidth="1"/>
    <col min="9987" max="9987" width="15.54296875" customWidth="1"/>
    <col min="9988" max="9988" width="7.54296875" customWidth="1"/>
    <col min="9989" max="9989" width="12.453125" customWidth="1"/>
    <col min="9990" max="9990" width="10.26953125" customWidth="1"/>
    <col min="9991" max="9991" width="8.81640625" bestFit="1" customWidth="1"/>
    <col min="9992" max="9992" width="12" customWidth="1"/>
    <col min="9993" max="9993" width="13.453125" customWidth="1"/>
    <col min="9994" max="9994" width="10" customWidth="1"/>
    <col min="9995" max="9995" width="14.26953125" customWidth="1"/>
    <col min="9996" max="9996" width="15.453125" customWidth="1"/>
    <col min="9997" max="9997" width="12.26953125" customWidth="1"/>
    <col min="9998" max="9998" width="11.7265625" customWidth="1"/>
    <col min="9999" max="9999" width="13.1796875" customWidth="1"/>
    <col min="10232" max="10232" width="12.26953125" customWidth="1"/>
    <col min="10233" max="10233" width="15.54296875" customWidth="1"/>
    <col min="10234" max="10234" width="14.1796875" customWidth="1"/>
    <col min="10235" max="10235" width="17.54296875" customWidth="1"/>
    <col min="10236" max="10236" width="7.54296875" customWidth="1"/>
    <col min="10237" max="10239" width="13.453125" customWidth="1"/>
    <col min="10240" max="10240" width="8.81640625" customWidth="1"/>
    <col min="10241" max="10241" width="14.54296875" customWidth="1"/>
    <col min="10242" max="10242" width="11.26953125" customWidth="1"/>
    <col min="10243" max="10243" width="15.54296875" customWidth="1"/>
    <col min="10244" max="10244" width="7.54296875" customWidth="1"/>
    <col min="10245" max="10245" width="12.453125" customWidth="1"/>
    <col min="10246" max="10246" width="10.26953125" customWidth="1"/>
    <col min="10247" max="10247" width="8.81640625" bestFit="1" customWidth="1"/>
    <col min="10248" max="10248" width="12" customWidth="1"/>
    <col min="10249" max="10249" width="13.453125" customWidth="1"/>
    <col min="10250" max="10250" width="10" customWidth="1"/>
    <col min="10251" max="10251" width="14.26953125" customWidth="1"/>
    <col min="10252" max="10252" width="15.453125" customWidth="1"/>
    <col min="10253" max="10253" width="12.26953125" customWidth="1"/>
    <col min="10254" max="10254" width="11.7265625" customWidth="1"/>
    <col min="10255" max="10255" width="13.1796875" customWidth="1"/>
    <col min="10488" max="10488" width="12.26953125" customWidth="1"/>
    <col min="10489" max="10489" width="15.54296875" customWidth="1"/>
    <col min="10490" max="10490" width="14.1796875" customWidth="1"/>
    <col min="10491" max="10491" width="17.54296875" customWidth="1"/>
    <col min="10492" max="10492" width="7.54296875" customWidth="1"/>
    <col min="10493" max="10495" width="13.453125" customWidth="1"/>
    <col min="10496" max="10496" width="8.81640625" customWidth="1"/>
    <col min="10497" max="10497" width="14.54296875" customWidth="1"/>
    <col min="10498" max="10498" width="11.26953125" customWidth="1"/>
    <col min="10499" max="10499" width="15.54296875" customWidth="1"/>
    <col min="10500" max="10500" width="7.54296875" customWidth="1"/>
    <col min="10501" max="10501" width="12.453125" customWidth="1"/>
    <col min="10502" max="10502" width="10.26953125" customWidth="1"/>
    <col min="10503" max="10503" width="8.81640625" bestFit="1" customWidth="1"/>
    <col min="10504" max="10504" width="12" customWidth="1"/>
    <col min="10505" max="10505" width="13.453125" customWidth="1"/>
    <col min="10506" max="10506" width="10" customWidth="1"/>
    <col min="10507" max="10507" width="14.26953125" customWidth="1"/>
    <col min="10508" max="10508" width="15.453125" customWidth="1"/>
    <col min="10509" max="10509" width="12.26953125" customWidth="1"/>
    <col min="10510" max="10510" width="11.7265625" customWidth="1"/>
    <col min="10511" max="10511" width="13.1796875" customWidth="1"/>
    <col min="10744" max="10744" width="12.26953125" customWidth="1"/>
    <col min="10745" max="10745" width="15.54296875" customWidth="1"/>
    <col min="10746" max="10746" width="14.1796875" customWidth="1"/>
    <col min="10747" max="10747" width="17.54296875" customWidth="1"/>
    <col min="10748" max="10748" width="7.54296875" customWidth="1"/>
    <col min="10749" max="10751" width="13.453125" customWidth="1"/>
    <col min="10752" max="10752" width="8.81640625" customWidth="1"/>
    <col min="10753" max="10753" width="14.54296875" customWidth="1"/>
    <col min="10754" max="10754" width="11.26953125" customWidth="1"/>
    <col min="10755" max="10755" width="15.54296875" customWidth="1"/>
    <col min="10756" max="10756" width="7.54296875" customWidth="1"/>
    <col min="10757" max="10757" width="12.453125" customWidth="1"/>
    <col min="10758" max="10758" width="10.26953125" customWidth="1"/>
    <col min="10759" max="10759" width="8.81640625" bestFit="1" customWidth="1"/>
    <col min="10760" max="10760" width="12" customWidth="1"/>
    <col min="10761" max="10761" width="13.453125" customWidth="1"/>
    <col min="10762" max="10762" width="10" customWidth="1"/>
    <col min="10763" max="10763" width="14.26953125" customWidth="1"/>
    <col min="10764" max="10764" width="15.453125" customWidth="1"/>
    <col min="10765" max="10765" width="12.26953125" customWidth="1"/>
    <col min="10766" max="10766" width="11.7265625" customWidth="1"/>
    <col min="10767" max="10767" width="13.1796875" customWidth="1"/>
    <col min="11000" max="11000" width="12.26953125" customWidth="1"/>
    <col min="11001" max="11001" width="15.54296875" customWidth="1"/>
    <col min="11002" max="11002" width="14.1796875" customWidth="1"/>
    <col min="11003" max="11003" width="17.54296875" customWidth="1"/>
    <col min="11004" max="11004" width="7.54296875" customWidth="1"/>
    <col min="11005" max="11007" width="13.453125" customWidth="1"/>
    <col min="11008" max="11008" width="8.81640625" customWidth="1"/>
    <col min="11009" max="11009" width="14.54296875" customWidth="1"/>
    <col min="11010" max="11010" width="11.26953125" customWidth="1"/>
    <col min="11011" max="11011" width="15.54296875" customWidth="1"/>
    <col min="11012" max="11012" width="7.54296875" customWidth="1"/>
    <col min="11013" max="11013" width="12.453125" customWidth="1"/>
    <col min="11014" max="11014" width="10.26953125" customWidth="1"/>
    <col min="11015" max="11015" width="8.81640625" bestFit="1" customWidth="1"/>
    <col min="11016" max="11016" width="12" customWidth="1"/>
    <col min="11017" max="11017" width="13.453125" customWidth="1"/>
    <col min="11018" max="11018" width="10" customWidth="1"/>
    <col min="11019" max="11019" width="14.26953125" customWidth="1"/>
    <col min="11020" max="11020" width="15.453125" customWidth="1"/>
    <col min="11021" max="11021" width="12.26953125" customWidth="1"/>
    <col min="11022" max="11022" width="11.7265625" customWidth="1"/>
    <col min="11023" max="11023" width="13.1796875" customWidth="1"/>
    <col min="11256" max="11256" width="12.26953125" customWidth="1"/>
    <col min="11257" max="11257" width="15.54296875" customWidth="1"/>
    <col min="11258" max="11258" width="14.1796875" customWidth="1"/>
    <col min="11259" max="11259" width="17.54296875" customWidth="1"/>
    <col min="11260" max="11260" width="7.54296875" customWidth="1"/>
    <col min="11261" max="11263" width="13.453125" customWidth="1"/>
    <col min="11264" max="11264" width="8.81640625" customWidth="1"/>
    <col min="11265" max="11265" width="14.54296875" customWidth="1"/>
    <col min="11266" max="11266" width="11.26953125" customWidth="1"/>
    <col min="11267" max="11267" width="15.54296875" customWidth="1"/>
    <col min="11268" max="11268" width="7.54296875" customWidth="1"/>
    <col min="11269" max="11269" width="12.453125" customWidth="1"/>
    <col min="11270" max="11270" width="10.26953125" customWidth="1"/>
    <col min="11271" max="11271" width="8.81640625" bestFit="1" customWidth="1"/>
    <col min="11272" max="11272" width="12" customWidth="1"/>
    <col min="11273" max="11273" width="13.453125" customWidth="1"/>
    <col min="11274" max="11274" width="10" customWidth="1"/>
    <col min="11275" max="11275" width="14.26953125" customWidth="1"/>
    <col min="11276" max="11276" width="15.453125" customWidth="1"/>
    <col min="11277" max="11277" width="12.26953125" customWidth="1"/>
    <col min="11278" max="11278" width="11.7265625" customWidth="1"/>
    <col min="11279" max="11279" width="13.1796875" customWidth="1"/>
    <col min="11512" max="11512" width="12.26953125" customWidth="1"/>
    <col min="11513" max="11513" width="15.54296875" customWidth="1"/>
    <col min="11514" max="11514" width="14.1796875" customWidth="1"/>
    <col min="11515" max="11515" width="17.54296875" customWidth="1"/>
    <col min="11516" max="11516" width="7.54296875" customWidth="1"/>
    <col min="11517" max="11519" width="13.453125" customWidth="1"/>
    <col min="11520" max="11520" width="8.81640625" customWidth="1"/>
    <col min="11521" max="11521" width="14.54296875" customWidth="1"/>
    <col min="11522" max="11522" width="11.26953125" customWidth="1"/>
    <col min="11523" max="11523" width="15.54296875" customWidth="1"/>
    <col min="11524" max="11524" width="7.54296875" customWidth="1"/>
    <col min="11525" max="11525" width="12.453125" customWidth="1"/>
    <col min="11526" max="11526" width="10.26953125" customWidth="1"/>
    <col min="11527" max="11527" width="8.81640625" bestFit="1" customWidth="1"/>
    <col min="11528" max="11528" width="12" customWidth="1"/>
    <col min="11529" max="11529" width="13.453125" customWidth="1"/>
    <col min="11530" max="11530" width="10" customWidth="1"/>
    <col min="11531" max="11531" width="14.26953125" customWidth="1"/>
    <col min="11532" max="11532" width="15.453125" customWidth="1"/>
    <col min="11533" max="11533" width="12.26953125" customWidth="1"/>
    <col min="11534" max="11534" width="11.7265625" customWidth="1"/>
    <col min="11535" max="11535" width="13.1796875" customWidth="1"/>
    <col min="11768" max="11768" width="12.26953125" customWidth="1"/>
    <col min="11769" max="11769" width="15.54296875" customWidth="1"/>
    <col min="11770" max="11770" width="14.1796875" customWidth="1"/>
    <col min="11771" max="11771" width="17.54296875" customWidth="1"/>
    <col min="11772" max="11772" width="7.54296875" customWidth="1"/>
    <col min="11773" max="11775" width="13.453125" customWidth="1"/>
    <col min="11776" max="11776" width="8.81640625" customWidth="1"/>
    <col min="11777" max="11777" width="14.54296875" customWidth="1"/>
    <col min="11778" max="11778" width="11.26953125" customWidth="1"/>
    <col min="11779" max="11779" width="15.54296875" customWidth="1"/>
    <col min="11780" max="11780" width="7.54296875" customWidth="1"/>
    <col min="11781" max="11781" width="12.453125" customWidth="1"/>
    <col min="11782" max="11782" width="10.26953125" customWidth="1"/>
    <col min="11783" max="11783" width="8.81640625" bestFit="1" customWidth="1"/>
    <col min="11784" max="11784" width="12" customWidth="1"/>
    <col min="11785" max="11785" width="13.453125" customWidth="1"/>
    <col min="11786" max="11786" width="10" customWidth="1"/>
    <col min="11787" max="11787" width="14.26953125" customWidth="1"/>
    <col min="11788" max="11788" width="15.453125" customWidth="1"/>
    <col min="11789" max="11789" width="12.26953125" customWidth="1"/>
    <col min="11790" max="11790" width="11.7265625" customWidth="1"/>
    <col min="11791" max="11791" width="13.1796875" customWidth="1"/>
    <col min="12024" max="12024" width="12.26953125" customWidth="1"/>
    <col min="12025" max="12025" width="15.54296875" customWidth="1"/>
    <col min="12026" max="12026" width="14.1796875" customWidth="1"/>
    <col min="12027" max="12027" width="17.54296875" customWidth="1"/>
    <col min="12028" max="12028" width="7.54296875" customWidth="1"/>
    <col min="12029" max="12031" width="13.453125" customWidth="1"/>
    <col min="12032" max="12032" width="8.81640625" customWidth="1"/>
    <col min="12033" max="12033" width="14.54296875" customWidth="1"/>
    <col min="12034" max="12034" width="11.26953125" customWidth="1"/>
    <col min="12035" max="12035" width="15.54296875" customWidth="1"/>
    <col min="12036" max="12036" width="7.54296875" customWidth="1"/>
    <col min="12037" max="12037" width="12.453125" customWidth="1"/>
    <col min="12038" max="12038" width="10.26953125" customWidth="1"/>
    <col min="12039" max="12039" width="8.81640625" bestFit="1" customWidth="1"/>
    <col min="12040" max="12040" width="12" customWidth="1"/>
    <col min="12041" max="12041" width="13.453125" customWidth="1"/>
    <col min="12042" max="12042" width="10" customWidth="1"/>
    <col min="12043" max="12043" width="14.26953125" customWidth="1"/>
    <col min="12044" max="12044" width="15.453125" customWidth="1"/>
    <col min="12045" max="12045" width="12.26953125" customWidth="1"/>
    <col min="12046" max="12046" width="11.7265625" customWidth="1"/>
    <col min="12047" max="12047" width="13.1796875" customWidth="1"/>
    <col min="12280" max="12280" width="12.26953125" customWidth="1"/>
    <col min="12281" max="12281" width="15.54296875" customWidth="1"/>
    <col min="12282" max="12282" width="14.1796875" customWidth="1"/>
    <col min="12283" max="12283" width="17.54296875" customWidth="1"/>
    <col min="12284" max="12284" width="7.54296875" customWidth="1"/>
    <col min="12285" max="12287" width="13.453125" customWidth="1"/>
    <col min="12288" max="12288" width="8.81640625" customWidth="1"/>
    <col min="12289" max="12289" width="14.54296875" customWidth="1"/>
    <col min="12290" max="12290" width="11.26953125" customWidth="1"/>
    <col min="12291" max="12291" width="15.54296875" customWidth="1"/>
    <col min="12292" max="12292" width="7.54296875" customWidth="1"/>
    <col min="12293" max="12293" width="12.453125" customWidth="1"/>
    <col min="12294" max="12294" width="10.26953125" customWidth="1"/>
    <col min="12295" max="12295" width="8.81640625" bestFit="1" customWidth="1"/>
    <col min="12296" max="12296" width="12" customWidth="1"/>
    <col min="12297" max="12297" width="13.453125" customWidth="1"/>
    <col min="12298" max="12298" width="10" customWidth="1"/>
    <col min="12299" max="12299" width="14.26953125" customWidth="1"/>
    <col min="12300" max="12300" width="15.453125" customWidth="1"/>
    <col min="12301" max="12301" width="12.26953125" customWidth="1"/>
    <col min="12302" max="12302" width="11.7265625" customWidth="1"/>
    <col min="12303" max="12303" width="13.1796875" customWidth="1"/>
    <col min="12536" max="12536" width="12.26953125" customWidth="1"/>
    <col min="12537" max="12537" width="15.54296875" customWidth="1"/>
    <col min="12538" max="12538" width="14.1796875" customWidth="1"/>
    <col min="12539" max="12539" width="17.54296875" customWidth="1"/>
    <col min="12540" max="12540" width="7.54296875" customWidth="1"/>
    <col min="12541" max="12543" width="13.453125" customWidth="1"/>
    <col min="12544" max="12544" width="8.81640625" customWidth="1"/>
    <col min="12545" max="12545" width="14.54296875" customWidth="1"/>
    <col min="12546" max="12546" width="11.26953125" customWidth="1"/>
    <col min="12547" max="12547" width="15.54296875" customWidth="1"/>
    <col min="12548" max="12548" width="7.54296875" customWidth="1"/>
    <col min="12549" max="12549" width="12.453125" customWidth="1"/>
    <col min="12550" max="12550" width="10.26953125" customWidth="1"/>
    <col min="12551" max="12551" width="8.81640625" bestFit="1" customWidth="1"/>
    <col min="12552" max="12552" width="12" customWidth="1"/>
    <col min="12553" max="12553" width="13.453125" customWidth="1"/>
    <col min="12554" max="12554" width="10" customWidth="1"/>
    <col min="12555" max="12555" width="14.26953125" customWidth="1"/>
    <col min="12556" max="12556" width="15.453125" customWidth="1"/>
    <col min="12557" max="12557" width="12.26953125" customWidth="1"/>
    <col min="12558" max="12558" width="11.7265625" customWidth="1"/>
    <col min="12559" max="12559" width="13.1796875" customWidth="1"/>
    <col min="12792" max="12792" width="12.26953125" customWidth="1"/>
    <col min="12793" max="12793" width="15.54296875" customWidth="1"/>
    <col min="12794" max="12794" width="14.1796875" customWidth="1"/>
    <col min="12795" max="12795" width="17.54296875" customWidth="1"/>
    <col min="12796" max="12796" width="7.54296875" customWidth="1"/>
    <col min="12797" max="12799" width="13.453125" customWidth="1"/>
    <col min="12800" max="12800" width="8.81640625" customWidth="1"/>
    <col min="12801" max="12801" width="14.54296875" customWidth="1"/>
    <col min="12802" max="12802" width="11.26953125" customWidth="1"/>
    <col min="12803" max="12803" width="15.54296875" customWidth="1"/>
    <col min="12804" max="12804" width="7.54296875" customWidth="1"/>
    <col min="12805" max="12805" width="12.453125" customWidth="1"/>
    <col min="12806" max="12806" width="10.26953125" customWidth="1"/>
    <col min="12807" max="12807" width="8.81640625" bestFit="1" customWidth="1"/>
    <col min="12808" max="12808" width="12" customWidth="1"/>
    <col min="12809" max="12809" width="13.453125" customWidth="1"/>
    <col min="12810" max="12810" width="10" customWidth="1"/>
    <col min="12811" max="12811" width="14.26953125" customWidth="1"/>
    <col min="12812" max="12812" width="15.453125" customWidth="1"/>
    <col min="12813" max="12813" width="12.26953125" customWidth="1"/>
    <col min="12814" max="12814" width="11.7265625" customWidth="1"/>
    <col min="12815" max="12815" width="13.1796875" customWidth="1"/>
    <col min="13048" max="13048" width="12.26953125" customWidth="1"/>
    <col min="13049" max="13049" width="15.54296875" customWidth="1"/>
    <col min="13050" max="13050" width="14.1796875" customWidth="1"/>
    <col min="13051" max="13051" width="17.54296875" customWidth="1"/>
    <col min="13052" max="13052" width="7.54296875" customWidth="1"/>
    <col min="13053" max="13055" width="13.453125" customWidth="1"/>
    <col min="13056" max="13056" width="8.81640625" customWidth="1"/>
    <col min="13057" max="13057" width="14.54296875" customWidth="1"/>
    <col min="13058" max="13058" width="11.26953125" customWidth="1"/>
    <col min="13059" max="13059" width="15.54296875" customWidth="1"/>
    <col min="13060" max="13060" width="7.54296875" customWidth="1"/>
    <col min="13061" max="13061" width="12.453125" customWidth="1"/>
    <col min="13062" max="13062" width="10.26953125" customWidth="1"/>
    <col min="13063" max="13063" width="8.81640625" bestFit="1" customWidth="1"/>
    <col min="13064" max="13064" width="12" customWidth="1"/>
    <col min="13065" max="13065" width="13.453125" customWidth="1"/>
    <col min="13066" max="13066" width="10" customWidth="1"/>
    <col min="13067" max="13067" width="14.26953125" customWidth="1"/>
    <col min="13068" max="13068" width="15.453125" customWidth="1"/>
    <col min="13069" max="13069" width="12.26953125" customWidth="1"/>
    <col min="13070" max="13070" width="11.7265625" customWidth="1"/>
    <col min="13071" max="13071" width="13.1796875" customWidth="1"/>
    <col min="13304" max="13304" width="12.26953125" customWidth="1"/>
    <col min="13305" max="13305" width="15.54296875" customWidth="1"/>
    <col min="13306" max="13306" width="14.1796875" customWidth="1"/>
    <col min="13307" max="13307" width="17.54296875" customWidth="1"/>
    <col min="13308" max="13308" width="7.54296875" customWidth="1"/>
    <col min="13309" max="13311" width="13.453125" customWidth="1"/>
    <col min="13312" max="13312" width="8.81640625" customWidth="1"/>
    <col min="13313" max="13313" width="14.54296875" customWidth="1"/>
    <col min="13314" max="13314" width="11.26953125" customWidth="1"/>
    <col min="13315" max="13315" width="15.54296875" customWidth="1"/>
    <col min="13316" max="13316" width="7.54296875" customWidth="1"/>
    <col min="13317" max="13317" width="12.453125" customWidth="1"/>
    <col min="13318" max="13318" width="10.26953125" customWidth="1"/>
    <col min="13319" max="13319" width="8.81640625" bestFit="1" customWidth="1"/>
    <col min="13320" max="13320" width="12" customWidth="1"/>
    <col min="13321" max="13321" width="13.453125" customWidth="1"/>
    <col min="13322" max="13322" width="10" customWidth="1"/>
    <col min="13323" max="13323" width="14.26953125" customWidth="1"/>
    <col min="13324" max="13324" width="15.453125" customWidth="1"/>
    <col min="13325" max="13325" width="12.26953125" customWidth="1"/>
    <col min="13326" max="13326" width="11.7265625" customWidth="1"/>
    <col min="13327" max="13327" width="13.1796875" customWidth="1"/>
    <col min="13560" max="13560" width="12.26953125" customWidth="1"/>
    <col min="13561" max="13561" width="15.54296875" customWidth="1"/>
    <col min="13562" max="13562" width="14.1796875" customWidth="1"/>
    <col min="13563" max="13563" width="17.54296875" customWidth="1"/>
    <col min="13564" max="13564" width="7.54296875" customWidth="1"/>
    <col min="13565" max="13567" width="13.453125" customWidth="1"/>
    <col min="13568" max="13568" width="8.81640625" customWidth="1"/>
    <col min="13569" max="13569" width="14.54296875" customWidth="1"/>
    <col min="13570" max="13570" width="11.26953125" customWidth="1"/>
    <col min="13571" max="13571" width="15.54296875" customWidth="1"/>
    <col min="13572" max="13572" width="7.54296875" customWidth="1"/>
    <col min="13573" max="13573" width="12.453125" customWidth="1"/>
    <col min="13574" max="13574" width="10.26953125" customWidth="1"/>
    <col min="13575" max="13575" width="8.81640625" bestFit="1" customWidth="1"/>
    <col min="13576" max="13576" width="12" customWidth="1"/>
    <col min="13577" max="13577" width="13.453125" customWidth="1"/>
    <col min="13578" max="13578" width="10" customWidth="1"/>
    <col min="13579" max="13579" width="14.26953125" customWidth="1"/>
    <col min="13580" max="13580" width="15.453125" customWidth="1"/>
    <col min="13581" max="13581" width="12.26953125" customWidth="1"/>
    <col min="13582" max="13582" width="11.7265625" customWidth="1"/>
    <col min="13583" max="13583" width="13.1796875" customWidth="1"/>
    <col min="13816" max="13816" width="12.26953125" customWidth="1"/>
    <col min="13817" max="13817" width="15.54296875" customWidth="1"/>
    <col min="13818" max="13818" width="14.1796875" customWidth="1"/>
    <col min="13819" max="13819" width="17.54296875" customWidth="1"/>
    <col min="13820" max="13820" width="7.54296875" customWidth="1"/>
    <col min="13821" max="13823" width="13.453125" customWidth="1"/>
    <col min="13824" max="13824" width="8.81640625" customWidth="1"/>
    <col min="13825" max="13825" width="14.54296875" customWidth="1"/>
    <col min="13826" max="13826" width="11.26953125" customWidth="1"/>
    <col min="13827" max="13827" width="15.54296875" customWidth="1"/>
    <col min="13828" max="13828" width="7.54296875" customWidth="1"/>
    <col min="13829" max="13829" width="12.453125" customWidth="1"/>
    <col min="13830" max="13830" width="10.26953125" customWidth="1"/>
    <col min="13831" max="13831" width="8.81640625" bestFit="1" customWidth="1"/>
    <col min="13832" max="13832" width="12" customWidth="1"/>
    <col min="13833" max="13833" width="13.453125" customWidth="1"/>
    <col min="13834" max="13834" width="10" customWidth="1"/>
    <col min="13835" max="13835" width="14.26953125" customWidth="1"/>
    <col min="13836" max="13836" width="15.453125" customWidth="1"/>
    <col min="13837" max="13837" width="12.26953125" customWidth="1"/>
    <col min="13838" max="13838" width="11.7265625" customWidth="1"/>
    <col min="13839" max="13839" width="13.1796875" customWidth="1"/>
    <col min="14072" max="14072" width="12.26953125" customWidth="1"/>
    <col min="14073" max="14073" width="15.54296875" customWidth="1"/>
    <col min="14074" max="14074" width="14.1796875" customWidth="1"/>
    <col min="14075" max="14075" width="17.54296875" customWidth="1"/>
    <col min="14076" max="14076" width="7.54296875" customWidth="1"/>
    <col min="14077" max="14079" width="13.453125" customWidth="1"/>
    <col min="14080" max="14080" width="8.81640625" customWidth="1"/>
    <col min="14081" max="14081" width="14.54296875" customWidth="1"/>
    <col min="14082" max="14082" width="11.26953125" customWidth="1"/>
    <col min="14083" max="14083" width="15.54296875" customWidth="1"/>
    <col min="14084" max="14084" width="7.54296875" customWidth="1"/>
    <col min="14085" max="14085" width="12.453125" customWidth="1"/>
    <col min="14086" max="14086" width="10.26953125" customWidth="1"/>
    <col min="14087" max="14087" width="8.81640625" bestFit="1" customWidth="1"/>
    <col min="14088" max="14088" width="12" customWidth="1"/>
    <col min="14089" max="14089" width="13.453125" customWidth="1"/>
    <col min="14090" max="14090" width="10" customWidth="1"/>
    <col min="14091" max="14091" width="14.26953125" customWidth="1"/>
    <col min="14092" max="14092" width="15.453125" customWidth="1"/>
    <col min="14093" max="14093" width="12.26953125" customWidth="1"/>
    <col min="14094" max="14094" width="11.7265625" customWidth="1"/>
    <col min="14095" max="14095" width="13.1796875" customWidth="1"/>
    <col min="14328" max="14328" width="12.26953125" customWidth="1"/>
    <col min="14329" max="14329" width="15.54296875" customWidth="1"/>
    <col min="14330" max="14330" width="14.1796875" customWidth="1"/>
    <col min="14331" max="14331" width="17.54296875" customWidth="1"/>
    <col min="14332" max="14332" width="7.54296875" customWidth="1"/>
    <col min="14333" max="14335" width="13.453125" customWidth="1"/>
    <col min="14336" max="14336" width="8.81640625" customWidth="1"/>
    <col min="14337" max="14337" width="14.54296875" customWidth="1"/>
    <col min="14338" max="14338" width="11.26953125" customWidth="1"/>
    <col min="14339" max="14339" width="15.54296875" customWidth="1"/>
    <col min="14340" max="14340" width="7.54296875" customWidth="1"/>
    <col min="14341" max="14341" width="12.453125" customWidth="1"/>
    <col min="14342" max="14342" width="10.26953125" customWidth="1"/>
    <col min="14343" max="14343" width="8.81640625" bestFit="1" customWidth="1"/>
    <col min="14344" max="14344" width="12" customWidth="1"/>
    <col min="14345" max="14345" width="13.453125" customWidth="1"/>
    <col min="14346" max="14346" width="10" customWidth="1"/>
    <col min="14347" max="14347" width="14.26953125" customWidth="1"/>
    <col min="14348" max="14348" width="15.453125" customWidth="1"/>
    <col min="14349" max="14349" width="12.26953125" customWidth="1"/>
    <col min="14350" max="14350" width="11.7265625" customWidth="1"/>
    <col min="14351" max="14351" width="13.1796875" customWidth="1"/>
    <col min="14584" max="14584" width="12.26953125" customWidth="1"/>
    <col min="14585" max="14585" width="15.54296875" customWidth="1"/>
    <col min="14586" max="14586" width="14.1796875" customWidth="1"/>
    <col min="14587" max="14587" width="17.54296875" customWidth="1"/>
    <col min="14588" max="14588" width="7.54296875" customWidth="1"/>
    <col min="14589" max="14591" width="13.453125" customWidth="1"/>
    <col min="14592" max="14592" width="8.81640625" customWidth="1"/>
    <col min="14593" max="14593" width="14.54296875" customWidth="1"/>
    <col min="14594" max="14594" width="11.26953125" customWidth="1"/>
    <col min="14595" max="14595" width="15.54296875" customWidth="1"/>
    <col min="14596" max="14596" width="7.54296875" customWidth="1"/>
    <col min="14597" max="14597" width="12.453125" customWidth="1"/>
    <col min="14598" max="14598" width="10.26953125" customWidth="1"/>
    <col min="14599" max="14599" width="8.81640625" bestFit="1" customWidth="1"/>
    <col min="14600" max="14600" width="12" customWidth="1"/>
    <col min="14601" max="14601" width="13.453125" customWidth="1"/>
    <col min="14602" max="14602" width="10" customWidth="1"/>
    <col min="14603" max="14603" width="14.26953125" customWidth="1"/>
    <col min="14604" max="14604" width="15.453125" customWidth="1"/>
    <col min="14605" max="14605" width="12.26953125" customWidth="1"/>
    <col min="14606" max="14606" width="11.7265625" customWidth="1"/>
    <col min="14607" max="14607" width="13.1796875" customWidth="1"/>
    <col min="14840" max="14840" width="12.26953125" customWidth="1"/>
    <col min="14841" max="14841" width="15.54296875" customWidth="1"/>
    <col min="14842" max="14842" width="14.1796875" customWidth="1"/>
    <col min="14843" max="14843" width="17.54296875" customWidth="1"/>
    <col min="14844" max="14844" width="7.54296875" customWidth="1"/>
    <col min="14845" max="14847" width="13.453125" customWidth="1"/>
    <col min="14848" max="14848" width="8.81640625" customWidth="1"/>
    <col min="14849" max="14849" width="14.54296875" customWidth="1"/>
    <col min="14850" max="14850" width="11.26953125" customWidth="1"/>
    <col min="14851" max="14851" width="15.54296875" customWidth="1"/>
    <col min="14852" max="14852" width="7.54296875" customWidth="1"/>
    <col min="14853" max="14853" width="12.453125" customWidth="1"/>
    <col min="14854" max="14854" width="10.26953125" customWidth="1"/>
    <col min="14855" max="14855" width="8.81640625" bestFit="1" customWidth="1"/>
    <col min="14856" max="14856" width="12" customWidth="1"/>
    <col min="14857" max="14857" width="13.453125" customWidth="1"/>
    <col min="14858" max="14858" width="10" customWidth="1"/>
    <col min="14859" max="14859" width="14.26953125" customWidth="1"/>
    <col min="14860" max="14860" width="15.453125" customWidth="1"/>
    <col min="14861" max="14861" width="12.26953125" customWidth="1"/>
    <col min="14862" max="14862" width="11.7265625" customWidth="1"/>
    <col min="14863" max="14863" width="13.1796875" customWidth="1"/>
    <col min="15096" max="15096" width="12.26953125" customWidth="1"/>
    <col min="15097" max="15097" width="15.54296875" customWidth="1"/>
    <col min="15098" max="15098" width="14.1796875" customWidth="1"/>
    <col min="15099" max="15099" width="17.54296875" customWidth="1"/>
    <col min="15100" max="15100" width="7.54296875" customWidth="1"/>
    <col min="15101" max="15103" width="13.453125" customWidth="1"/>
    <col min="15104" max="15104" width="8.81640625" customWidth="1"/>
    <col min="15105" max="15105" width="14.54296875" customWidth="1"/>
    <col min="15106" max="15106" width="11.26953125" customWidth="1"/>
    <col min="15107" max="15107" width="15.54296875" customWidth="1"/>
    <col min="15108" max="15108" width="7.54296875" customWidth="1"/>
    <col min="15109" max="15109" width="12.453125" customWidth="1"/>
    <col min="15110" max="15110" width="10.26953125" customWidth="1"/>
    <col min="15111" max="15111" width="8.81640625" bestFit="1" customWidth="1"/>
    <col min="15112" max="15112" width="12" customWidth="1"/>
    <col min="15113" max="15113" width="13.453125" customWidth="1"/>
    <col min="15114" max="15114" width="10" customWidth="1"/>
    <col min="15115" max="15115" width="14.26953125" customWidth="1"/>
    <col min="15116" max="15116" width="15.453125" customWidth="1"/>
    <col min="15117" max="15117" width="12.26953125" customWidth="1"/>
    <col min="15118" max="15118" width="11.7265625" customWidth="1"/>
    <col min="15119" max="15119" width="13.1796875" customWidth="1"/>
    <col min="15352" max="15352" width="12.26953125" customWidth="1"/>
    <col min="15353" max="15353" width="15.54296875" customWidth="1"/>
    <col min="15354" max="15354" width="14.1796875" customWidth="1"/>
    <col min="15355" max="15355" width="17.54296875" customWidth="1"/>
    <col min="15356" max="15356" width="7.54296875" customWidth="1"/>
    <col min="15357" max="15359" width="13.453125" customWidth="1"/>
    <col min="15360" max="15360" width="8.81640625" customWidth="1"/>
    <col min="15361" max="15361" width="14.54296875" customWidth="1"/>
    <col min="15362" max="15362" width="11.26953125" customWidth="1"/>
    <col min="15363" max="15363" width="15.54296875" customWidth="1"/>
    <col min="15364" max="15364" width="7.54296875" customWidth="1"/>
    <col min="15365" max="15365" width="12.453125" customWidth="1"/>
    <col min="15366" max="15366" width="10.26953125" customWidth="1"/>
    <col min="15367" max="15367" width="8.81640625" bestFit="1" customWidth="1"/>
    <col min="15368" max="15368" width="12" customWidth="1"/>
    <col min="15369" max="15369" width="13.453125" customWidth="1"/>
    <col min="15370" max="15370" width="10" customWidth="1"/>
    <col min="15371" max="15371" width="14.26953125" customWidth="1"/>
    <col min="15372" max="15372" width="15.453125" customWidth="1"/>
    <col min="15373" max="15373" width="12.26953125" customWidth="1"/>
    <col min="15374" max="15374" width="11.7265625" customWidth="1"/>
    <col min="15375" max="15375" width="13.1796875" customWidth="1"/>
    <col min="15608" max="15608" width="12.26953125" customWidth="1"/>
    <col min="15609" max="15609" width="15.54296875" customWidth="1"/>
    <col min="15610" max="15610" width="14.1796875" customWidth="1"/>
    <col min="15611" max="15611" width="17.54296875" customWidth="1"/>
    <col min="15612" max="15612" width="7.54296875" customWidth="1"/>
    <col min="15613" max="15615" width="13.453125" customWidth="1"/>
    <col min="15616" max="15616" width="8.81640625" customWidth="1"/>
    <col min="15617" max="15617" width="14.54296875" customWidth="1"/>
    <col min="15618" max="15618" width="11.26953125" customWidth="1"/>
    <col min="15619" max="15619" width="15.54296875" customWidth="1"/>
    <col min="15620" max="15620" width="7.54296875" customWidth="1"/>
    <col min="15621" max="15621" width="12.453125" customWidth="1"/>
    <col min="15622" max="15622" width="10.26953125" customWidth="1"/>
    <col min="15623" max="15623" width="8.81640625" bestFit="1" customWidth="1"/>
    <col min="15624" max="15624" width="12" customWidth="1"/>
    <col min="15625" max="15625" width="13.453125" customWidth="1"/>
    <col min="15626" max="15626" width="10" customWidth="1"/>
    <col min="15627" max="15627" width="14.26953125" customWidth="1"/>
    <col min="15628" max="15628" width="15.453125" customWidth="1"/>
    <col min="15629" max="15629" width="12.26953125" customWidth="1"/>
    <col min="15630" max="15630" width="11.7265625" customWidth="1"/>
    <col min="15631" max="15631" width="13.1796875" customWidth="1"/>
    <col min="15864" max="15864" width="12.26953125" customWidth="1"/>
    <col min="15865" max="15865" width="15.54296875" customWidth="1"/>
    <col min="15866" max="15866" width="14.1796875" customWidth="1"/>
    <col min="15867" max="15867" width="17.54296875" customWidth="1"/>
    <col min="15868" max="15868" width="7.54296875" customWidth="1"/>
    <col min="15869" max="15871" width="13.453125" customWidth="1"/>
    <col min="15872" max="15872" width="8.81640625" customWidth="1"/>
    <col min="15873" max="15873" width="14.54296875" customWidth="1"/>
    <col min="15874" max="15874" width="11.26953125" customWidth="1"/>
    <col min="15875" max="15875" width="15.54296875" customWidth="1"/>
    <col min="15876" max="15876" width="7.54296875" customWidth="1"/>
    <col min="15877" max="15877" width="12.453125" customWidth="1"/>
    <col min="15878" max="15878" width="10.26953125" customWidth="1"/>
    <col min="15879" max="15879" width="8.81640625" bestFit="1" customWidth="1"/>
    <col min="15880" max="15880" width="12" customWidth="1"/>
    <col min="15881" max="15881" width="13.453125" customWidth="1"/>
    <col min="15882" max="15882" width="10" customWidth="1"/>
    <col min="15883" max="15883" width="14.26953125" customWidth="1"/>
    <col min="15884" max="15884" width="15.453125" customWidth="1"/>
    <col min="15885" max="15885" width="12.26953125" customWidth="1"/>
    <col min="15886" max="15886" width="11.7265625" customWidth="1"/>
    <col min="15887" max="15887" width="13.1796875" customWidth="1"/>
    <col min="16120" max="16120" width="12.26953125" customWidth="1"/>
    <col min="16121" max="16121" width="15.54296875" customWidth="1"/>
    <col min="16122" max="16122" width="14.1796875" customWidth="1"/>
    <col min="16123" max="16123" width="17.54296875" customWidth="1"/>
    <col min="16124" max="16124" width="7.54296875" customWidth="1"/>
    <col min="16125" max="16127" width="13.453125" customWidth="1"/>
    <col min="16128" max="16128" width="8.81640625" customWidth="1"/>
    <col min="16129" max="16129" width="14.54296875" customWidth="1"/>
    <col min="16130" max="16130" width="11.26953125" customWidth="1"/>
    <col min="16131" max="16131" width="15.54296875" customWidth="1"/>
    <col min="16132" max="16132" width="7.54296875" customWidth="1"/>
    <col min="16133" max="16133" width="12.453125" customWidth="1"/>
    <col min="16134" max="16134" width="10.26953125" customWidth="1"/>
    <col min="16135" max="16135" width="8.81640625" bestFit="1" customWidth="1"/>
    <col min="16136" max="16136" width="12" customWidth="1"/>
    <col min="16137" max="16137" width="13.453125" customWidth="1"/>
    <col min="16138" max="16138" width="10" customWidth="1"/>
    <col min="16139" max="16139" width="14.26953125" customWidth="1"/>
    <col min="16140" max="16140" width="15.453125" customWidth="1"/>
    <col min="16141" max="16141" width="12.26953125" customWidth="1"/>
    <col min="16142" max="16142" width="11.7265625" customWidth="1"/>
    <col min="16143" max="16143" width="13.1796875" customWidth="1"/>
  </cols>
  <sheetData>
    <row r="1" spans="1:16" ht="51" customHeight="1" x14ac:dyDescent="0.35">
      <c r="A1"/>
      <c r="B1"/>
      <c r="C1"/>
      <c r="D1" s="76" t="s">
        <v>0</v>
      </c>
      <c r="E1" s="76" t="s">
        <v>1</v>
      </c>
      <c r="F1" s="77" t="s">
        <v>2</v>
      </c>
      <c r="G1" s="77"/>
      <c r="H1" s="77"/>
      <c r="I1" s="77"/>
      <c r="J1" s="77"/>
      <c r="K1" s="77"/>
      <c r="L1" s="77"/>
      <c r="M1" s="77"/>
      <c r="N1" s="77"/>
      <c r="O1" s="77"/>
      <c r="P1" s="78" t="s">
        <v>50</v>
      </c>
    </row>
    <row r="2" spans="1:16" s="1" customFormat="1" ht="15" customHeight="1" x14ac:dyDescent="0.3">
      <c r="D2" s="76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1:16" s="1" customFormat="1" ht="14" x14ac:dyDescent="0.3">
      <c r="A3" s="8"/>
      <c r="B3" s="8"/>
      <c r="C3" s="8"/>
      <c r="D3" s="8"/>
      <c r="F3" s="8"/>
      <c r="H3" s="32"/>
      <c r="I3" s="32"/>
      <c r="J3" s="20"/>
      <c r="K3" s="32"/>
      <c r="L3" s="32"/>
      <c r="M3" s="20"/>
    </row>
    <row r="4" spans="1:16" s="1" customFormat="1" ht="25.5" customHeight="1" x14ac:dyDescent="0.3">
      <c r="A4" s="8"/>
      <c r="B4" s="8"/>
      <c r="C4" s="8"/>
      <c r="D4" s="8"/>
      <c r="E4" s="19" t="s">
        <v>3</v>
      </c>
      <c r="F4" s="79"/>
      <c r="G4" s="79"/>
      <c r="H4" s="79"/>
      <c r="I4" s="12"/>
      <c r="K4" s="79" t="s">
        <v>4</v>
      </c>
      <c r="L4" s="79"/>
      <c r="M4" s="25"/>
      <c r="N4" s="25"/>
    </row>
    <row r="5" spans="1:16" s="1" customFormat="1" ht="14" x14ac:dyDescent="0.3">
      <c r="A5" s="8"/>
      <c r="B5" s="8"/>
      <c r="C5" s="8"/>
      <c r="D5" s="8"/>
      <c r="F5" s="8"/>
      <c r="H5" s="32"/>
      <c r="I5" s="32"/>
      <c r="J5" s="20"/>
      <c r="K5" s="79">
        <v>2025</v>
      </c>
      <c r="L5" s="79"/>
      <c r="M5" s="20"/>
    </row>
    <row r="6" spans="1:16" x14ac:dyDescent="0.35">
      <c r="D6" s="80" t="s">
        <v>5</v>
      </c>
      <c r="E6" s="80"/>
      <c r="F6" s="26"/>
      <c r="H6" s="13"/>
      <c r="I6" s="13"/>
      <c r="J6" s="21"/>
      <c r="K6" s="13"/>
      <c r="L6" s="13"/>
    </row>
    <row r="7" spans="1:16" x14ac:dyDescent="0.35">
      <c r="D7" s="75" t="s">
        <v>6</v>
      </c>
      <c r="E7" s="75"/>
      <c r="F7" s="30">
        <f>F6-F8</f>
        <v>-0.25</v>
      </c>
      <c r="H7" s="13"/>
      <c r="I7" s="13"/>
      <c r="J7" s="21"/>
      <c r="K7" s="13"/>
      <c r="L7" s="13"/>
    </row>
    <row r="8" spans="1:16" x14ac:dyDescent="0.35">
      <c r="E8" s="31" t="s">
        <v>7</v>
      </c>
      <c r="F8" s="18">
        <v>0.25</v>
      </c>
    </row>
    <row r="9" spans="1:16" ht="13.5" customHeight="1" x14ac:dyDescent="0.35">
      <c r="H9" s="11"/>
      <c r="I9" s="11"/>
      <c r="J9" s="22"/>
      <c r="K9" s="11"/>
      <c r="L9" s="11"/>
    </row>
    <row r="10" spans="1:16" s="16" customFormat="1" ht="61.5" customHeight="1" x14ac:dyDescent="0.35">
      <c r="A10" s="36" t="s">
        <v>8</v>
      </c>
      <c r="B10" s="36" t="s">
        <v>49</v>
      </c>
      <c r="C10" s="37" t="s">
        <v>9</v>
      </c>
      <c r="D10" s="38" t="s">
        <v>10</v>
      </c>
      <c r="E10" s="27" t="s">
        <v>11</v>
      </c>
      <c r="F10" s="39" t="s">
        <v>12</v>
      </c>
      <c r="G10" s="28" t="s">
        <v>13</v>
      </c>
      <c r="H10" s="37" t="s">
        <v>14</v>
      </c>
      <c r="I10" s="39" t="s">
        <v>15</v>
      </c>
      <c r="J10" s="27" t="s">
        <v>16</v>
      </c>
      <c r="K10" s="39" t="s">
        <v>17</v>
      </c>
      <c r="L10" s="37" t="s">
        <v>18</v>
      </c>
      <c r="M10" s="27" t="s">
        <v>19</v>
      </c>
      <c r="N10" s="28" t="s">
        <v>20</v>
      </c>
      <c r="O10" s="29" t="s">
        <v>21</v>
      </c>
      <c r="P10" s="29" t="s">
        <v>22</v>
      </c>
    </row>
    <row r="11" spans="1:16" s="16" customFormat="1" ht="15" customHeight="1" x14ac:dyDescent="0.35">
      <c r="A11" s="40"/>
      <c r="B11" s="40"/>
      <c r="C11" s="41"/>
      <c r="D11" s="41"/>
      <c r="E11" s="42" t="str">
        <f>IFERROR(VLOOKUP(D11,'OCS 2025'!$B$5:$E$16,3,0),"")</f>
        <v/>
      </c>
      <c r="F11" s="41"/>
      <c r="G11" s="43" t="str">
        <f>IFERROR(IF(Tableau13[[#This Row],[Codification BSCU]]="Groupage INTRANT, fret aérien","-",E11*F11),"")</f>
        <v/>
      </c>
      <c r="H11" s="44"/>
      <c r="I11" s="44"/>
      <c r="J11" s="45" t="str">
        <f t="shared" ref="J11" si="0">IFERROR(I11/H11,"")</f>
        <v/>
      </c>
      <c r="K11" s="74"/>
      <c r="L11" s="46"/>
      <c r="M11" s="34" t="str">
        <f>IFERROR(IF(Tableau13[[#This Row],[Codification BSCU]]="Groupage INTRANT, fret aérien",E11*I11,G11*J11),"")</f>
        <v/>
      </c>
      <c r="N11" s="35" t="str">
        <f t="shared" ref="N11:N74" si="1">IFERROR(M11*$F$6,"")</f>
        <v/>
      </c>
      <c r="O11" s="33" t="str">
        <f>IFERROR(Tableau13[[#This Row],[Coût total présenté par le bénéficiaire]]*$F$7,"")</f>
        <v/>
      </c>
      <c r="P11" s="33" t="str">
        <f>IFERROR(Tableau13[[#This Row],[Montant de l''aide]]-Tableau13[[#This Row],[Montant de l''aide FEDER]],"")</f>
        <v/>
      </c>
    </row>
    <row r="12" spans="1:16" s="16" customFormat="1" ht="13.5" customHeight="1" x14ac:dyDescent="0.35">
      <c r="A12" s="40"/>
      <c r="B12" s="40"/>
      <c r="C12" s="41"/>
      <c r="D12" s="41"/>
      <c r="E12" s="42" t="str">
        <f>IFERROR(VLOOKUP(D12,'OCS 2025'!$B$5:$E$16,3,0),"")</f>
        <v/>
      </c>
      <c r="F12" s="41"/>
      <c r="G12" s="43" t="str">
        <f>IFERROR(IF(Tableau13[[#This Row],[Codification BSCU]]="Groupage INTRANT, fret aérien","-",E12*F12),"")</f>
        <v/>
      </c>
      <c r="H12" s="44"/>
      <c r="I12" s="44"/>
      <c r="J12" s="45" t="str">
        <f t="shared" ref="J12:J75" si="2">IFERROR(I12/H12,"")</f>
        <v/>
      </c>
      <c r="K12" s="46"/>
      <c r="L12" s="46"/>
      <c r="M12" s="34" t="str">
        <f>IFERROR(IF(Tableau13[[#This Row],[Codification BSCU]]="Groupage INTRANT, fret aérien",E12*I12,G12*J12),"")</f>
        <v/>
      </c>
      <c r="N12" s="35" t="str">
        <f t="shared" si="1"/>
        <v/>
      </c>
      <c r="O12" s="33" t="str">
        <f>IFERROR(Tableau13[[#This Row],[Coût total présenté par le bénéficiaire]]*$F$7,"")</f>
        <v/>
      </c>
      <c r="P12" s="33" t="str">
        <f>IFERROR(Tableau13[[#This Row],[Montant de l''aide]]-Tableau13[[#This Row],[Montant de l''aide FEDER]],"")</f>
        <v/>
      </c>
    </row>
    <row r="13" spans="1:16" s="16" customFormat="1" ht="13.5" customHeight="1" x14ac:dyDescent="0.35">
      <c r="A13" s="40"/>
      <c r="B13" s="40"/>
      <c r="C13" s="41"/>
      <c r="D13" s="41"/>
      <c r="E13" s="42" t="str">
        <f>IFERROR(VLOOKUP(D13,'OCS 2025'!$B$5:$E$16,3,0),"")</f>
        <v/>
      </c>
      <c r="F13" s="41"/>
      <c r="G13" s="43" t="str">
        <f>IFERROR(IF(Tableau13[[#This Row],[Codification BSCU]]="Groupage INTRANT, fret aérien","-",E13*F13),"")</f>
        <v/>
      </c>
      <c r="H13" s="44"/>
      <c r="I13" s="44"/>
      <c r="J13" s="45" t="str">
        <f t="shared" si="2"/>
        <v/>
      </c>
      <c r="K13" s="46"/>
      <c r="L13" s="46"/>
      <c r="M13" s="34" t="str">
        <f>IFERROR(IF(Tableau13[[#This Row],[Codification BSCU]]="Groupage INTRANT, fret aérien",E13*I13,G13*J13),"")</f>
        <v/>
      </c>
      <c r="N13" s="35" t="str">
        <f t="shared" si="1"/>
        <v/>
      </c>
      <c r="O13" s="33" t="str">
        <f>IFERROR(Tableau13[[#This Row],[Coût total présenté par le bénéficiaire]]*$F$7,"")</f>
        <v/>
      </c>
      <c r="P13" s="33" t="str">
        <f>IFERROR(Tableau13[[#This Row],[Montant de l''aide]]-Tableau13[[#This Row],[Montant de l''aide FEDER]],"")</f>
        <v/>
      </c>
    </row>
    <row r="14" spans="1:16" s="16" customFormat="1" ht="13.5" customHeight="1" x14ac:dyDescent="0.35">
      <c r="A14" s="40"/>
      <c r="B14" s="40"/>
      <c r="C14" s="41"/>
      <c r="D14" s="41"/>
      <c r="E14" s="42" t="str">
        <f>IFERROR(VLOOKUP(D14,'OCS 2025'!$B$5:$E$16,3,0),"")</f>
        <v/>
      </c>
      <c r="F14" s="41"/>
      <c r="G14" s="43" t="str">
        <f>IFERROR(IF(Tableau13[[#This Row],[Codification BSCU]]="Groupage INTRANT, fret aérien","-",E14*F14),"")</f>
        <v/>
      </c>
      <c r="H14" s="44"/>
      <c r="I14" s="44"/>
      <c r="J14" s="45" t="str">
        <f t="shared" si="2"/>
        <v/>
      </c>
      <c r="K14" s="46"/>
      <c r="L14" s="46"/>
      <c r="M14" s="34" t="str">
        <f>IFERROR(IF(Tableau13[[#This Row],[Codification BSCU]]="Groupage INTRANT, fret aérien",E14*I14,G14*J14),"")</f>
        <v/>
      </c>
      <c r="N14" s="35" t="str">
        <f t="shared" si="1"/>
        <v/>
      </c>
      <c r="O14" s="33" t="str">
        <f>IFERROR(Tableau13[[#This Row],[Coût total présenté par le bénéficiaire]]*$F$7,"")</f>
        <v/>
      </c>
      <c r="P14" s="33" t="str">
        <f>IFERROR(Tableau13[[#This Row],[Montant de l''aide]]-Tableau13[[#This Row],[Montant de l''aide FEDER]],"")</f>
        <v/>
      </c>
    </row>
    <row r="15" spans="1:16" s="16" customFormat="1" ht="13.5" customHeight="1" x14ac:dyDescent="0.35">
      <c r="A15" s="40"/>
      <c r="B15" s="40"/>
      <c r="C15" s="41"/>
      <c r="D15" s="41"/>
      <c r="E15" s="42" t="str">
        <f>IFERROR(VLOOKUP(D15,'OCS 2025'!$B$5:$E$16,3,0),"")</f>
        <v/>
      </c>
      <c r="F15" s="41"/>
      <c r="G15" s="43" t="str">
        <f>IFERROR(IF(Tableau13[[#This Row],[Codification BSCU]]="Groupage INTRANT, fret aérien","-",E15*F15),"")</f>
        <v/>
      </c>
      <c r="H15" s="44"/>
      <c r="I15" s="44"/>
      <c r="J15" s="45" t="str">
        <f t="shared" si="2"/>
        <v/>
      </c>
      <c r="K15" s="46"/>
      <c r="L15" s="46"/>
      <c r="M15" s="34" t="str">
        <f>IFERROR(IF(Tableau13[[#This Row],[Codification BSCU]]="Groupage INTRANT, fret aérien",E15*I15,G15*J15),"")</f>
        <v/>
      </c>
      <c r="N15" s="35" t="str">
        <f t="shared" si="1"/>
        <v/>
      </c>
      <c r="O15" s="33" t="str">
        <f>IFERROR(Tableau13[[#This Row],[Coût total présenté par le bénéficiaire]]*$F$7,"")</f>
        <v/>
      </c>
      <c r="P15" s="33" t="str">
        <f>IFERROR(Tableau13[[#This Row],[Montant de l''aide]]-Tableau13[[#This Row],[Montant de l''aide FEDER]],"")</f>
        <v/>
      </c>
    </row>
    <row r="16" spans="1:16" s="16" customFormat="1" ht="13.5" customHeight="1" x14ac:dyDescent="0.35">
      <c r="A16" s="40"/>
      <c r="B16" s="40"/>
      <c r="C16" s="41"/>
      <c r="D16" s="41"/>
      <c r="E16" s="42" t="str">
        <f>IFERROR(VLOOKUP(D16,'OCS 2025'!$B$5:$E$16,3,0),"")</f>
        <v/>
      </c>
      <c r="F16" s="41"/>
      <c r="G16" s="43" t="str">
        <f>IFERROR(IF(Tableau13[[#This Row],[Codification BSCU]]="Groupage INTRANT, fret aérien","-",E16*F16),"")</f>
        <v/>
      </c>
      <c r="H16" s="44"/>
      <c r="I16" s="44"/>
      <c r="J16" s="45" t="str">
        <f t="shared" si="2"/>
        <v/>
      </c>
      <c r="K16" s="46"/>
      <c r="L16" s="46"/>
      <c r="M16" s="34" t="str">
        <f>IFERROR(IF(Tableau13[[#This Row],[Codification BSCU]]="Groupage INTRANT, fret aérien",E16*I16,G16*J16),"")</f>
        <v/>
      </c>
      <c r="N16" s="35" t="str">
        <f t="shared" si="1"/>
        <v/>
      </c>
      <c r="O16" s="33" t="str">
        <f>IFERROR(Tableau13[[#This Row],[Coût total présenté par le bénéficiaire]]*$F$7,"")</f>
        <v/>
      </c>
      <c r="P16" s="33" t="str">
        <f>IFERROR(Tableau13[[#This Row],[Montant de l''aide]]-Tableau13[[#This Row],[Montant de l''aide FEDER]],"")</f>
        <v/>
      </c>
    </row>
    <row r="17" spans="1:16" s="16" customFormat="1" ht="13.5" customHeight="1" x14ac:dyDescent="0.35">
      <c r="A17" s="40"/>
      <c r="B17" s="40"/>
      <c r="C17" s="41"/>
      <c r="D17" s="41"/>
      <c r="E17" s="42" t="str">
        <f>IFERROR(VLOOKUP(D17,'OCS 2025'!$B$5:$E$16,3,0),"")</f>
        <v/>
      </c>
      <c r="F17" s="41"/>
      <c r="G17" s="43" t="str">
        <f>IFERROR(IF(Tableau13[[#This Row],[Codification BSCU]]="Groupage INTRANT, fret aérien","-",E17*F17),"")</f>
        <v/>
      </c>
      <c r="H17" s="44"/>
      <c r="I17" s="44"/>
      <c r="J17" s="45" t="str">
        <f t="shared" si="2"/>
        <v/>
      </c>
      <c r="K17" s="46"/>
      <c r="L17" s="46"/>
      <c r="M17" s="34" t="str">
        <f>IFERROR(IF(Tableau13[[#This Row],[Codification BSCU]]="Groupage INTRANT, fret aérien",E17*I17,G17*J17),"")</f>
        <v/>
      </c>
      <c r="N17" s="35" t="str">
        <f t="shared" si="1"/>
        <v/>
      </c>
      <c r="O17" s="33" t="str">
        <f>IFERROR(Tableau13[[#This Row],[Coût total présenté par le bénéficiaire]]*$F$7,"")</f>
        <v/>
      </c>
      <c r="P17" s="33" t="str">
        <f>IFERROR(Tableau13[[#This Row],[Montant de l''aide]]-Tableau13[[#This Row],[Montant de l''aide FEDER]],"")</f>
        <v/>
      </c>
    </row>
    <row r="18" spans="1:16" s="16" customFormat="1" ht="13.5" customHeight="1" x14ac:dyDescent="0.35">
      <c r="A18" s="40"/>
      <c r="B18" s="40"/>
      <c r="C18" s="41"/>
      <c r="D18" s="41"/>
      <c r="E18" s="42" t="str">
        <f>IFERROR(VLOOKUP(D18,'OCS 2025'!$B$5:$E$16,3,0),"")</f>
        <v/>
      </c>
      <c r="F18" s="41"/>
      <c r="G18" s="43" t="str">
        <f>IFERROR(IF(Tableau13[[#This Row],[Codification BSCU]]="Groupage INTRANT, fret aérien","-",E18*F18),"")</f>
        <v/>
      </c>
      <c r="H18" s="44"/>
      <c r="I18" s="44"/>
      <c r="J18" s="45" t="str">
        <f t="shared" si="2"/>
        <v/>
      </c>
      <c r="K18" s="46"/>
      <c r="L18" s="46"/>
      <c r="M18" s="34" t="str">
        <f>IFERROR(IF(Tableau13[[#This Row],[Codification BSCU]]="Groupage INTRANT, fret aérien",E18*I18,G18*J18),"")</f>
        <v/>
      </c>
      <c r="N18" s="35" t="str">
        <f t="shared" si="1"/>
        <v/>
      </c>
      <c r="O18" s="33" t="str">
        <f>IFERROR(Tableau13[[#This Row],[Coût total présenté par le bénéficiaire]]*$F$7,"")</f>
        <v/>
      </c>
      <c r="P18" s="33" t="str">
        <f>IFERROR(Tableau13[[#This Row],[Montant de l''aide]]-Tableau13[[#This Row],[Montant de l''aide FEDER]],"")</f>
        <v/>
      </c>
    </row>
    <row r="19" spans="1:16" s="16" customFormat="1" ht="13.5" customHeight="1" x14ac:dyDescent="0.35">
      <c r="A19" s="40"/>
      <c r="B19" s="40"/>
      <c r="C19" s="41"/>
      <c r="D19" s="41"/>
      <c r="E19" s="42" t="str">
        <f>IFERROR(VLOOKUP(D19,'OCS 2025'!$B$5:$E$16,3,0),"")</f>
        <v/>
      </c>
      <c r="F19" s="41"/>
      <c r="G19" s="43" t="str">
        <f>IFERROR(IF(Tableau13[[#This Row],[Codification BSCU]]="Groupage INTRANT, fret aérien","-",E19*F19),"")</f>
        <v/>
      </c>
      <c r="H19" s="44"/>
      <c r="I19" s="44"/>
      <c r="J19" s="45" t="str">
        <f t="shared" si="2"/>
        <v/>
      </c>
      <c r="K19" s="46"/>
      <c r="L19" s="46"/>
      <c r="M19" s="34" t="str">
        <f>IFERROR(IF(Tableau13[[#This Row],[Codification BSCU]]="Groupage INTRANT, fret aérien",E19*I19,G19*J19),"")</f>
        <v/>
      </c>
      <c r="N19" s="35" t="str">
        <f t="shared" si="1"/>
        <v/>
      </c>
      <c r="O19" s="33" t="str">
        <f>IFERROR(Tableau13[[#This Row],[Coût total présenté par le bénéficiaire]]*$F$7,"")</f>
        <v/>
      </c>
      <c r="P19" s="33" t="str">
        <f>IFERROR(Tableau13[[#This Row],[Montant de l''aide]]-Tableau13[[#This Row],[Montant de l''aide FEDER]],"")</f>
        <v/>
      </c>
    </row>
    <row r="20" spans="1:16" s="16" customFormat="1" ht="13.5" customHeight="1" x14ac:dyDescent="0.35">
      <c r="A20" s="40"/>
      <c r="B20" s="40"/>
      <c r="C20" s="41"/>
      <c r="D20" s="41"/>
      <c r="E20" s="42" t="str">
        <f>IFERROR(VLOOKUP(D20,'OCS 2025'!$B$5:$E$16,3,0),"")</f>
        <v/>
      </c>
      <c r="F20" s="41"/>
      <c r="G20" s="43" t="str">
        <f>IFERROR(IF(Tableau13[[#This Row],[Codification BSCU]]="Groupage INTRANT, fret aérien","-",E20*F20),"")</f>
        <v/>
      </c>
      <c r="H20" s="44"/>
      <c r="I20" s="44"/>
      <c r="J20" s="45" t="str">
        <f t="shared" si="2"/>
        <v/>
      </c>
      <c r="K20" s="46"/>
      <c r="L20" s="46"/>
      <c r="M20" s="34" t="str">
        <f>IFERROR(IF(Tableau13[[#This Row],[Codification BSCU]]="Groupage INTRANT, fret aérien",E20*I20,G20*J20),"")</f>
        <v/>
      </c>
      <c r="N20" s="35" t="str">
        <f t="shared" si="1"/>
        <v/>
      </c>
      <c r="O20" s="33" t="str">
        <f>IFERROR(Tableau13[[#This Row],[Coût total présenté par le bénéficiaire]]*$F$7,"")</f>
        <v/>
      </c>
      <c r="P20" s="33" t="str">
        <f>IFERROR(Tableau13[[#This Row],[Montant de l''aide]]-Tableau13[[#This Row],[Montant de l''aide FEDER]],"")</f>
        <v/>
      </c>
    </row>
    <row r="21" spans="1:16" s="16" customFormat="1" ht="13.5" customHeight="1" x14ac:dyDescent="0.35">
      <c r="A21" s="40"/>
      <c r="B21" s="40"/>
      <c r="C21" s="41"/>
      <c r="D21" s="41"/>
      <c r="E21" s="42" t="str">
        <f>IFERROR(VLOOKUP(D21,'OCS 2025'!$B$5:$E$16,3,0),"")</f>
        <v/>
      </c>
      <c r="F21" s="41"/>
      <c r="G21" s="43" t="str">
        <f>IFERROR(IF(Tableau13[[#This Row],[Codification BSCU]]="Groupage INTRANT, fret aérien","-",E21*F21),"")</f>
        <v/>
      </c>
      <c r="H21" s="44"/>
      <c r="I21" s="44"/>
      <c r="J21" s="45" t="str">
        <f t="shared" si="2"/>
        <v/>
      </c>
      <c r="K21" s="46"/>
      <c r="L21" s="46"/>
      <c r="M21" s="34" t="str">
        <f>IFERROR(IF(Tableau13[[#This Row],[Codification BSCU]]="Groupage INTRANT, fret aérien",E21*I21,G21*J21),"")</f>
        <v/>
      </c>
      <c r="N21" s="35" t="str">
        <f t="shared" si="1"/>
        <v/>
      </c>
      <c r="O21" s="33" t="str">
        <f>IFERROR(Tableau13[[#This Row],[Coût total présenté par le bénéficiaire]]*$F$7,"")</f>
        <v/>
      </c>
      <c r="P21" s="33" t="str">
        <f>IFERROR(Tableau13[[#This Row],[Montant de l''aide]]-Tableau13[[#This Row],[Montant de l''aide FEDER]],"")</f>
        <v/>
      </c>
    </row>
    <row r="22" spans="1:16" s="16" customFormat="1" ht="13.5" customHeight="1" x14ac:dyDescent="0.35">
      <c r="A22" s="40"/>
      <c r="B22" s="40"/>
      <c r="C22" s="41"/>
      <c r="D22" s="41"/>
      <c r="E22" s="42" t="str">
        <f>IFERROR(VLOOKUP(D22,'OCS 2025'!$B$5:$E$16,3,0),"")</f>
        <v/>
      </c>
      <c r="F22" s="41"/>
      <c r="G22" s="43" t="str">
        <f>IFERROR(IF(Tableau13[[#This Row],[Codification BSCU]]="Groupage INTRANT, fret aérien","-",E22*F22),"")</f>
        <v/>
      </c>
      <c r="H22" s="44"/>
      <c r="I22" s="44"/>
      <c r="J22" s="45" t="str">
        <f t="shared" si="2"/>
        <v/>
      </c>
      <c r="K22" s="46"/>
      <c r="L22" s="46"/>
      <c r="M22" s="34" t="str">
        <f>IFERROR(IF(Tableau13[[#This Row],[Codification BSCU]]="Groupage INTRANT, fret aérien",E22*I22,G22*J22),"")</f>
        <v/>
      </c>
      <c r="N22" s="35" t="str">
        <f t="shared" si="1"/>
        <v/>
      </c>
      <c r="O22" s="33" t="str">
        <f>IFERROR(Tableau13[[#This Row],[Coût total présenté par le bénéficiaire]]*$F$7,"")</f>
        <v/>
      </c>
      <c r="P22" s="33" t="str">
        <f>IFERROR(Tableau13[[#This Row],[Montant de l''aide]]-Tableau13[[#This Row],[Montant de l''aide FEDER]],"")</f>
        <v/>
      </c>
    </row>
    <row r="23" spans="1:16" s="16" customFormat="1" ht="13.5" customHeight="1" x14ac:dyDescent="0.35">
      <c r="A23" s="40"/>
      <c r="B23" s="40"/>
      <c r="C23" s="41"/>
      <c r="D23" s="41"/>
      <c r="E23" s="42" t="str">
        <f>IFERROR(VLOOKUP(D23,'OCS 2025'!$B$5:$E$16,3,0),"")</f>
        <v/>
      </c>
      <c r="F23" s="41"/>
      <c r="G23" s="43" t="str">
        <f>IFERROR(IF(Tableau13[[#This Row],[Codification BSCU]]="Groupage INTRANT, fret aérien","-",E23*F23),"")</f>
        <v/>
      </c>
      <c r="H23" s="44"/>
      <c r="I23" s="44"/>
      <c r="J23" s="45" t="str">
        <f t="shared" si="2"/>
        <v/>
      </c>
      <c r="K23" s="46"/>
      <c r="L23" s="46"/>
      <c r="M23" s="34" t="str">
        <f>IFERROR(IF(Tableau13[[#This Row],[Codification BSCU]]="Groupage INTRANT, fret aérien",E23*I23,G23*J23),"")</f>
        <v/>
      </c>
      <c r="N23" s="35" t="str">
        <f t="shared" si="1"/>
        <v/>
      </c>
      <c r="O23" s="33" t="str">
        <f>IFERROR(Tableau13[[#This Row],[Coût total présenté par le bénéficiaire]]*$F$7,"")</f>
        <v/>
      </c>
      <c r="P23" s="33" t="str">
        <f>IFERROR(Tableau13[[#This Row],[Montant de l''aide]]-Tableau13[[#This Row],[Montant de l''aide FEDER]],"")</f>
        <v/>
      </c>
    </row>
    <row r="24" spans="1:16" s="16" customFormat="1" ht="13.5" customHeight="1" x14ac:dyDescent="0.35">
      <c r="A24" s="40"/>
      <c r="B24" s="40"/>
      <c r="C24" s="41"/>
      <c r="D24" s="41"/>
      <c r="E24" s="42" t="str">
        <f>IFERROR(VLOOKUP(D24,'OCS 2025'!$B$5:$E$16,3,0),"")</f>
        <v/>
      </c>
      <c r="F24" s="41"/>
      <c r="G24" s="43" t="str">
        <f>IFERROR(IF(Tableau13[[#This Row],[Codification BSCU]]="Groupage INTRANT, fret aérien","-",E24*F24),"")</f>
        <v/>
      </c>
      <c r="H24" s="44"/>
      <c r="I24" s="44"/>
      <c r="J24" s="45" t="str">
        <f t="shared" si="2"/>
        <v/>
      </c>
      <c r="K24" s="46"/>
      <c r="L24" s="46"/>
      <c r="M24" s="34" t="str">
        <f>IFERROR(IF(Tableau13[[#This Row],[Codification BSCU]]="Groupage INTRANT, fret aérien",E24*I24,G24*J24),"")</f>
        <v/>
      </c>
      <c r="N24" s="35" t="str">
        <f t="shared" si="1"/>
        <v/>
      </c>
      <c r="O24" s="33" t="str">
        <f>IFERROR(Tableau13[[#This Row],[Coût total présenté par le bénéficiaire]]*$F$7,"")</f>
        <v/>
      </c>
      <c r="P24" s="33" t="str">
        <f>IFERROR(Tableau13[[#This Row],[Montant de l''aide]]-Tableau13[[#This Row],[Montant de l''aide FEDER]],"")</f>
        <v/>
      </c>
    </row>
    <row r="25" spans="1:16" s="16" customFormat="1" ht="13.5" customHeight="1" x14ac:dyDescent="0.35">
      <c r="A25" s="40"/>
      <c r="B25" s="40"/>
      <c r="C25" s="41"/>
      <c r="D25" s="41"/>
      <c r="E25" s="42" t="str">
        <f>IFERROR(VLOOKUP(D25,'OCS 2025'!$B$5:$E$16,3,0),"")</f>
        <v/>
      </c>
      <c r="F25" s="41"/>
      <c r="G25" s="43" t="str">
        <f>IFERROR(IF(Tableau13[[#This Row],[Codification BSCU]]="Groupage INTRANT, fret aérien","-",E25*F25),"")</f>
        <v/>
      </c>
      <c r="H25" s="44"/>
      <c r="I25" s="44"/>
      <c r="J25" s="45" t="str">
        <f t="shared" si="2"/>
        <v/>
      </c>
      <c r="K25" s="46"/>
      <c r="L25" s="46"/>
      <c r="M25" s="34" t="str">
        <f>IFERROR(IF(Tableau13[[#This Row],[Codification BSCU]]="Groupage INTRANT, fret aérien",E25*I25,G25*J25),"")</f>
        <v/>
      </c>
      <c r="N25" s="35" t="str">
        <f t="shared" si="1"/>
        <v/>
      </c>
      <c r="O25" s="33" t="str">
        <f>IFERROR(Tableau13[[#This Row],[Coût total présenté par le bénéficiaire]]*$F$7,"")</f>
        <v/>
      </c>
      <c r="P25" s="33" t="str">
        <f>IFERROR(Tableau13[[#This Row],[Montant de l''aide]]-Tableau13[[#This Row],[Montant de l''aide FEDER]],"")</f>
        <v/>
      </c>
    </row>
    <row r="26" spans="1:16" s="16" customFormat="1" ht="13.5" customHeight="1" x14ac:dyDescent="0.35">
      <c r="A26" s="40"/>
      <c r="B26" s="40"/>
      <c r="C26" s="41"/>
      <c r="D26" s="41"/>
      <c r="E26" s="42" t="str">
        <f>IFERROR(VLOOKUP(D26,'OCS 2025'!$B$5:$E$16,3,0),"")</f>
        <v/>
      </c>
      <c r="F26" s="41"/>
      <c r="G26" s="43" t="str">
        <f>IFERROR(IF(Tableau13[[#This Row],[Codification BSCU]]="Groupage INTRANT, fret aérien","-",E26*F26),"")</f>
        <v/>
      </c>
      <c r="H26" s="44"/>
      <c r="I26" s="44"/>
      <c r="J26" s="45" t="str">
        <f t="shared" si="2"/>
        <v/>
      </c>
      <c r="K26" s="46"/>
      <c r="L26" s="46"/>
      <c r="M26" s="34" t="str">
        <f>IFERROR(IF(Tableau13[[#This Row],[Codification BSCU]]="Groupage INTRANT, fret aérien",E26*I26,G26*J26),"")</f>
        <v/>
      </c>
      <c r="N26" s="35" t="str">
        <f t="shared" si="1"/>
        <v/>
      </c>
      <c r="O26" s="33" t="str">
        <f>IFERROR(Tableau13[[#This Row],[Coût total présenté par le bénéficiaire]]*$F$7,"")</f>
        <v/>
      </c>
      <c r="P26" s="33" t="str">
        <f>IFERROR(Tableau13[[#This Row],[Montant de l''aide]]-Tableau13[[#This Row],[Montant de l''aide FEDER]],"")</f>
        <v/>
      </c>
    </row>
    <row r="27" spans="1:16" s="16" customFormat="1" ht="13.5" customHeight="1" x14ac:dyDescent="0.35">
      <c r="A27" s="40"/>
      <c r="B27" s="40"/>
      <c r="C27" s="41"/>
      <c r="D27" s="41"/>
      <c r="E27" s="42" t="str">
        <f>IFERROR(VLOOKUP(D27,'OCS 2025'!$B$5:$E$16,3,0),"")</f>
        <v/>
      </c>
      <c r="F27" s="41"/>
      <c r="G27" s="43" t="str">
        <f>IFERROR(IF(Tableau13[[#This Row],[Codification BSCU]]="Groupage INTRANT, fret aérien","-",E27*F27),"")</f>
        <v/>
      </c>
      <c r="H27" s="44"/>
      <c r="I27" s="44"/>
      <c r="J27" s="45" t="str">
        <f t="shared" si="2"/>
        <v/>
      </c>
      <c r="K27" s="46"/>
      <c r="L27" s="46"/>
      <c r="M27" s="34" t="str">
        <f>IFERROR(IF(Tableau13[[#This Row],[Codification BSCU]]="Groupage INTRANT, fret aérien",E27*I27,G27*J27),"")</f>
        <v/>
      </c>
      <c r="N27" s="35" t="str">
        <f t="shared" si="1"/>
        <v/>
      </c>
      <c r="O27" s="33" t="str">
        <f>IFERROR(Tableau13[[#This Row],[Coût total présenté par le bénéficiaire]]*$F$7,"")</f>
        <v/>
      </c>
      <c r="P27" s="33" t="str">
        <f>IFERROR(Tableau13[[#This Row],[Montant de l''aide]]-Tableau13[[#This Row],[Montant de l''aide FEDER]],"")</f>
        <v/>
      </c>
    </row>
    <row r="28" spans="1:16" s="16" customFormat="1" ht="13.5" customHeight="1" x14ac:dyDescent="0.35">
      <c r="A28" s="40"/>
      <c r="B28" s="40"/>
      <c r="C28" s="41"/>
      <c r="D28" s="41"/>
      <c r="E28" s="42" t="str">
        <f>IFERROR(VLOOKUP(D28,'OCS 2025'!$B$5:$E$16,3,0),"")</f>
        <v/>
      </c>
      <c r="F28" s="41"/>
      <c r="G28" s="43" t="str">
        <f>IFERROR(IF(Tableau13[[#This Row],[Codification BSCU]]="Groupage INTRANT, fret aérien","-",E28*F28),"")</f>
        <v/>
      </c>
      <c r="H28" s="44"/>
      <c r="I28" s="44"/>
      <c r="J28" s="45" t="str">
        <f t="shared" si="2"/>
        <v/>
      </c>
      <c r="K28" s="46"/>
      <c r="L28" s="46"/>
      <c r="M28" s="34" t="str">
        <f>IFERROR(IF(Tableau13[[#This Row],[Codification BSCU]]="Groupage INTRANT, fret aérien",E28*I28,G28*J28),"")</f>
        <v/>
      </c>
      <c r="N28" s="35" t="str">
        <f t="shared" si="1"/>
        <v/>
      </c>
      <c r="O28" s="33" t="str">
        <f>IFERROR(Tableau13[[#This Row],[Coût total présenté par le bénéficiaire]]*$F$7,"")</f>
        <v/>
      </c>
      <c r="P28" s="33" t="str">
        <f>IFERROR(Tableau13[[#This Row],[Montant de l''aide]]-Tableau13[[#This Row],[Montant de l''aide FEDER]],"")</f>
        <v/>
      </c>
    </row>
    <row r="29" spans="1:16" s="16" customFormat="1" ht="13.5" customHeight="1" x14ac:dyDescent="0.35">
      <c r="A29" s="40"/>
      <c r="B29" s="40"/>
      <c r="C29" s="41"/>
      <c r="D29" s="41"/>
      <c r="E29" s="42" t="str">
        <f>IFERROR(VLOOKUP(D29,'OCS 2025'!$B$5:$E$16,3,0),"")</f>
        <v/>
      </c>
      <c r="F29" s="41"/>
      <c r="G29" s="43" t="str">
        <f>IFERROR(IF(Tableau13[[#This Row],[Codification BSCU]]="Groupage INTRANT, fret aérien","-",E29*F29),"")</f>
        <v/>
      </c>
      <c r="H29" s="44"/>
      <c r="I29" s="44"/>
      <c r="J29" s="45" t="str">
        <f t="shared" si="2"/>
        <v/>
      </c>
      <c r="K29" s="46"/>
      <c r="L29" s="46"/>
      <c r="M29" s="34" t="str">
        <f>IFERROR(IF(Tableau13[[#This Row],[Codification BSCU]]="Groupage INTRANT, fret aérien",E29*I29,G29*J29),"")</f>
        <v/>
      </c>
      <c r="N29" s="35" t="str">
        <f t="shared" si="1"/>
        <v/>
      </c>
      <c r="O29" s="33" t="str">
        <f>IFERROR(Tableau13[[#This Row],[Coût total présenté par le bénéficiaire]]*$F$7,"")</f>
        <v/>
      </c>
      <c r="P29" s="33" t="str">
        <f>IFERROR(Tableau13[[#This Row],[Montant de l''aide]]-Tableau13[[#This Row],[Montant de l''aide FEDER]],"")</f>
        <v/>
      </c>
    </row>
    <row r="30" spans="1:16" s="16" customFormat="1" ht="13.5" customHeight="1" x14ac:dyDescent="0.35">
      <c r="A30" s="40"/>
      <c r="B30" s="40"/>
      <c r="C30" s="41"/>
      <c r="D30" s="41"/>
      <c r="E30" s="42" t="str">
        <f>IFERROR(VLOOKUP(D30,'OCS 2025'!$B$5:$E$16,3,0),"")</f>
        <v/>
      </c>
      <c r="F30" s="41"/>
      <c r="G30" s="43" t="str">
        <f>IFERROR(IF(Tableau13[[#This Row],[Codification BSCU]]="Groupage INTRANT, fret aérien","-",E30*F30),"")</f>
        <v/>
      </c>
      <c r="H30" s="44"/>
      <c r="I30" s="44"/>
      <c r="J30" s="45" t="str">
        <f t="shared" si="2"/>
        <v/>
      </c>
      <c r="K30" s="46"/>
      <c r="L30" s="46"/>
      <c r="M30" s="34" t="str">
        <f>IFERROR(IF(Tableau13[[#This Row],[Codification BSCU]]="Groupage INTRANT, fret aérien",E30*I30,G30*J30),"")</f>
        <v/>
      </c>
      <c r="N30" s="35" t="str">
        <f t="shared" si="1"/>
        <v/>
      </c>
      <c r="O30" s="33" t="str">
        <f>IFERROR(Tableau13[[#This Row],[Coût total présenté par le bénéficiaire]]*$F$7,"")</f>
        <v/>
      </c>
      <c r="P30" s="33" t="str">
        <f>IFERROR(Tableau13[[#This Row],[Montant de l''aide]]-Tableau13[[#This Row],[Montant de l''aide FEDER]],"")</f>
        <v/>
      </c>
    </row>
    <row r="31" spans="1:16" s="16" customFormat="1" ht="13.5" customHeight="1" x14ac:dyDescent="0.35">
      <c r="A31" s="40"/>
      <c r="B31" s="40"/>
      <c r="C31" s="41"/>
      <c r="D31" s="41"/>
      <c r="E31" s="42" t="str">
        <f>IFERROR(VLOOKUP(D31,'OCS 2025'!$B$5:$E$16,3,0),"")</f>
        <v/>
      </c>
      <c r="F31" s="41"/>
      <c r="G31" s="43" t="str">
        <f>IFERROR(IF(Tableau13[[#This Row],[Codification BSCU]]="Groupage INTRANT, fret aérien","-",E31*F31),"")</f>
        <v/>
      </c>
      <c r="H31" s="44"/>
      <c r="I31" s="44"/>
      <c r="J31" s="45" t="str">
        <f t="shared" si="2"/>
        <v/>
      </c>
      <c r="K31" s="46"/>
      <c r="L31" s="46"/>
      <c r="M31" s="34" t="str">
        <f>IFERROR(IF(Tableau13[[#This Row],[Codification BSCU]]="Groupage INTRANT, fret aérien",E31*I31,G31*J31),"")</f>
        <v/>
      </c>
      <c r="N31" s="35" t="str">
        <f t="shared" si="1"/>
        <v/>
      </c>
      <c r="O31" s="33" t="str">
        <f>IFERROR(Tableau13[[#This Row],[Coût total présenté par le bénéficiaire]]*$F$7,"")</f>
        <v/>
      </c>
      <c r="P31" s="33" t="str">
        <f>IFERROR(Tableau13[[#This Row],[Montant de l''aide]]-Tableau13[[#This Row],[Montant de l''aide FEDER]],"")</f>
        <v/>
      </c>
    </row>
    <row r="32" spans="1:16" s="16" customFormat="1" ht="13.5" customHeight="1" x14ac:dyDescent="0.35">
      <c r="A32" s="40"/>
      <c r="B32" s="40"/>
      <c r="C32" s="41"/>
      <c r="D32" s="41"/>
      <c r="E32" s="42" t="str">
        <f>IFERROR(VLOOKUP(D32,'OCS 2025'!$B$5:$E$16,3,0),"")</f>
        <v/>
      </c>
      <c r="F32" s="41"/>
      <c r="G32" s="43" t="str">
        <f>IFERROR(IF(Tableau13[[#This Row],[Codification BSCU]]="Groupage INTRANT, fret aérien","-",E32*F32),"")</f>
        <v/>
      </c>
      <c r="H32" s="44"/>
      <c r="I32" s="44"/>
      <c r="J32" s="45" t="str">
        <f t="shared" si="2"/>
        <v/>
      </c>
      <c r="K32" s="46"/>
      <c r="L32" s="46"/>
      <c r="M32" s="34" t="str">
        <f>IFERROR(IF(Tableau13[[#This Row],[Codification BSCU]]="Groupage INTRANT, fret aérien",E32*I32,G32*J32),"")</f>
        <v/>
      </c>
      <c r="N32" s="35" t="str">
        <f t="shared" si="1"/>
        <v/>
      </c>
      <c r="O32" s="33" t="str">
        <f>IFERROR(Tableau13[[#This Row],[Coût total présenté par le bénéficiaire]]*$F$7,"")</f>
        <v/>
      </c>
      <c r="P32" s="33" t="str">
        <f>IFERROR(Tableau13[[#This Row],[Montant de l''aide]]-Tableau13[[#This Row],[Montant de l''aide FEDER]],"")</f>
        <v/>
      </c>
    </row>
    <row r="33" spans="1:16" s="16" customFormat="1" ht="13.5" customHeight="1" x14ac:dyDescent="0.35">
      <c r="A33" s="40"/>
      <c r="B33" s="40"/>
      <c r="C33" s="41"/>
      <c r="D33" s="41"/>
      <c r="E33" s="42" t="str">
        <f>IFERROR(VLOOKUP(D33,'OCS 2025'!$B$5:$E$16,3,0),"")</f>
        <v/>
      </c>
      <c r="F33" s="41"/>
      <c r="G33" s="43" t="str">
        <f>IFERROR(IF(Tableau13[[#This Row],[Codification BSCU]]="Groupage INTRANT, fret aérien","-",E33*F33),"")</f>
        <v/>
      </c>
      <c r="H33" s="44"/>
      <c r="I33" s="44"/>
      <c r="J33" s="45" t="str">
        <f t="shared" si="2"/>
        <v/>
      </c>
      <c r="K33" s="46"/>
      <c r="L33" s="46"/>
      <c r="M33" s="34" t="str">
        <f>IFERROR(IF(Tableau13[[#This Row],[Codification BSCU]]="Groupage INTRANT, fret aérien",E33*I33,G33*J33),"")</f>
        <v/>
      </c>
      <c r="N33" s="35" t="str">
        <f t="shared" si="1"/>
        <v/>
      </c>
      <c r="O33" s="33" t="str">
        <f>IFERROR(Tableau13[[#This Row],[Coût total présenté par le bénéficiaire]]*$F$7,"")</f>
        <v/>
      </c>
      <c r="P33" s="33" t="str">
        <f>IFERROR(Tableau13[[#This Row],[Montant de l''aide]]-Tableau13[[#This Row],[Montant de l''aide FEDER]],"")</f>
        <v/>
      </c>
    </row>
    <row r="34" spans="1:16" s="16" customFormat="1" ht="13.5" customHeight="1" x14ac:dyDescent="0.35">
      <c r="A34" s="40"/>
      <c r="B34" s="40"/>
      <c r="C34" s="41"/>
      <c r="D34" s="41"/>
      <c r="E34" s="42" t="str">
        <f>IFERROR(VLOOKUP(D34,'OCS 2025'!$B$5:$E$16,3,0),"")</f>
        <v/>
      </c>
      <c r="F34" s="41"/>
      <c r="G34" s="43" t="str">
        <f>IFERROR(IF(Tableau13[[#This Row],[Codification BSCU]]="Groupage INTRANT, fret aérien","-",E34*F34),"")</f>
        <v/>
      </c>
      <c r="H34" s="44"/>
      <c r="I34" s="44"/>
      <c r="J34" s="45" t="str">
        <f t="shared" si="2"/>
        <v/>
      </c>
      <c r="K34" s="46"/>
      <c r="L34" s="46"/>
      <c r="M34" s="34" t="str">
        <f>IFERROR(IF(Tableau13[[#This Row],[Codification BSCU]]="Groupage INTRANT, fret aérien",E34*I34,G34*J34),"")</f>
        <v/>
      </c>
      <c r="N34" s="35" t="str">
        <f t="shared" si="1"/>
        <v/>
      </c>
      <c r="O34" s="33" t="str">
        <f>IFERROR(Tableau13[[#This Row],[Coût total présenté par le bénéficiaire]]*$F$7,"")</f>
        <v/>
      </c>
      <c r="P34" s="33" t="str">
        <f>IFERROR(Tableau13[[#This Row],[Montant de l''aide]]-Tableau13[[#This Row],[Montant de l''aide FEDER]],"")</f>
        <v/>
      </c>
    </row>
    <row r="35" spans="1:16" s="16" customFormat="1" ht="13.5" customHeight="1" x14ac:dyDescent="0.35">
      <c r="A35" s="40"/>
      <c r="B35" s="40"/>
      <c r="C35" s="41"/>
      <c r="D35" s="41"/>
      <c r="E35" s="42" t="str">
        <f>IFERROR(VLOOKUP(D35,'OCS 2025'!$B$5:$E$16,3,0),"")</f>
        <v/>
      </c>
      <c r="F35" s="41"/>
      <c r="G35" s="43" t="str">
        <f>IFERROR(IF(Tableau13[[#This Row],[Codification BSCU]]="Groupage INTRANT, fret aérien","-",E35*F35),"")</f>
        <v/>
      </c>
      <c r="H35" s="44"/>
      <c r="I35" s="44"/>
      <c r="J35" s="45" t="str">
        <f t="shared" si="2"/>
        <v/>
      </c>
      <c r="K35" s="46"/>
      <c r="L35" s="46"/>
      <c r="M35" s="34" t="str">
        <f>IFERROR(IF(Tableau13[[#This Row],[Codification BSCU]]="Groupage INTRANT, fret aérien",E35*I35,G35*J35),"")</f>
        <v/>
      </c>
      <c r="N35" s="35" t="str">
        <f t="shared" si="1"/>
        <v/>
      </c>
      <c r="O35" s="33" t="str">
        <f>IFERROR(Tableau13[[#This Row],[Coût total présenté par le bénéficiaire]]*$F$7,"")</f>
        <v/>
      </c>
      <c r="P35" s="33" t="str">
        <f>IFERROR(Tableau13[[#This Row],[Montant de l''aide]]-Tableau13[[#This Row],[Montant de l''aide FEDER]],"")</f>
        <v/>
      </c>
    </row>
    <row r="36" spans="1:16" s="16" customFormat="1" ht="13.5" customHeight="1" x14ac:dyDescent="0.35">
      <c r="A36" s="40"/>
      <c r="B36" s="40"/>
      <c r="C36" s="41"/>
      <c r="D36" s="41"/>
      <c r="E36" s="42" t="str">
        <f>IFERROR(VLOOKUP(D36,'OCS 2025'!$B$5:$E$16,3,0),"")</f>
        <v/>
      </c>
      <c r="F36" s="41"/>
      <c r="G36" s="43" t="str">
        <f>IFERROR(IF(Tableau13[[#This Row],[Codification BSCU]]="Groupage INTRANT, fret aérien","-",E36*F36),"")</f>
        <v/>
      </c>
      <c r="H36" s="44"/>
      <c r="I36" s="44"/>
      <c r="J36" s="45" t="str">
        <f t="shared" si="2"/>
        <v/>
      </c>
      <c r="K36" s="46"/>
      <c r="L36" s="46"/>
      <c r="M36" s="34" t="str">
        <f>IFERROR(IF(Tableau13[[#This Row],[Codification BSCU]]="Groupage INTRANT, fret aérien",E36*I36,G36*J36),"")</f>
        <v/>
      </c>
      <c r="N36" s="35" t="str">
        <f t="shared" si="1"/>
        <v/>
      </c>
      <c r="O36" s="33" t="str">
        <f>IFERROR(Tableau13[[#This Row],[Coût total présenté par le bénéficiaire]]*$F$7,"")</f>
        <v/>
      </c>
      <c r="P36" s="33" t="str">
        <f>IFERROR(Tableau13[[#This Row],[Montant de l''aide]]-Tableau13[[#This Row],[Montant de l''aide FEDER]],"")</f>
        <v/>
      </c>
    </row>
    <row r="37" spans="1:16" s="16" customFormat="1" ht="13.5" customHeight="1" x14ac:dyDescent="0.35">
      <c r="A37" s="40"/>
      <c r="B37" s="40"/>
      <c r="C37" s="41"/>
      <c r="D37" s="41"/>
      <c r="E37" s="42" t="str">
        <f>IFERROR(VLOOKUP(D37,'OCS 2025'!$B$5:$E$16,3,0),"")</f>
        <v/>
      </c>
      <c r="F37" s="41"/>
      <c r="G37" s="43" t="str">
        <f>IFERROR(IF(Tableau13[[#This Row],[Codification BSCU]]="Groupage INTRANT, fret aérien","-",E37*F37),"")</f>
        <v/>
      </c>
      <c r="H37" s="44"/>
      <c r="I37" s="44"/>
      <c r="J37" s="45" t="str">
        <f t="shared" si="2"/>
        <v/>
      </c>
      <c r="K37" s="46"/>
      <c r="L37" s="46"/>
      <c r="M37" s="34" t="str">
        <f>IFERROR(IF(Tableau13[[#This Row],[Codification BSCU]]="Groupage INTRANT, fret aérien",E37*I37,G37*J37),"")</f>
        <v/>
      </c>
      <c r="N37" s="35" t="str">
        <f t="shared" si="1"/>
        <v/>
      </c>
      <c r="O37" s="33" t="str">
        <f>IFERROR(Tableau13[[#This Row],[Coût total présenté par le bénéficiaire]]*$F$7,"")</f>
        <v/>
      </c>
      <c r="P37" s="33" t="str">
        <f>IFERROR(Tableau13[[#This Row],[Montant de l''aide]]-Tableau13[[#This Row],[Montant de l''aide FEDER]],"")</f>
        <v/>
      </c>
    </row>
    <row r="38" spans="1:16" s="16" customFormat="1" ht="13.5" customHeight="1" x14ac:dyDescent="0.35">
      <c r="A38" s="40"/>
      <c r="B38" s="40"/>
      <c r="C38" s="41"/>
      <c r="D38" s="41"/>
      <c r="E38" s="42" t="str">
        <f>IFERROR(VLOOKUP(D38,'OCS 2025'!$B$5:$E$16,3,0),"")</f>
        <v/>
      </c>
      <c r="F38" s="41"/>
      <c r="G38" s="43" t="str">
        <f>IFERROR(IF(Tableau13[[#This Row],[Codification BSCU]]="Groupage INTRANT, fret aérien","-",E38*F38),"")</f>
        <v/>
      </c>
      <c r="H38" s="44"/>
      <c r="I38" s="44"/>
      <c r="J38" s="45" t="str">
        <f t="shared" si="2"/>
        <v/>
      </c>
      <c r="K38" s="46"/>
      <c r="L38" s="46"/>
      <c r="M38" s="34" t="str">
        <f>IFERROR(IF(Tableau13[[#This Row],[Codification BSCU]]="Groupage INTRANT, fret aérien",E38*I38,G38*J38),"")</f>
        <v/>
      </c>
      <c r="N38" s="35" t="str">
        <f t="shared" si="1"/>
        <v/>
      </c>
      <c r="O38" s="33" t="str">
        <f>IFERROR(Tableau13[[#This Row],[Coût total présenté par le bénéficiaire]]*$F$7,"")</f>
        <v/>
      </c>
      <c r="P38" s="33" t="str">
        <f>IFERROR(Tableau13[[#This Row],[Montant de l''aide]]-Tableau13[[#This Row],[Montant de l''aide FEDER]],"")</f>
        <v/>
      </c>
    </row>
    <row r="39" spans="1:16" s="16" customFormat="1" ht="13.5" customHeight="1" x14ac:dyDescent="0.35">
      <c r="A39" s="40"/>
      <c r="B39" s="40"/>
      <c r="C39" s="41"/>
      <c r="D39" s="41"/>
      <c r="E39" s="42" t="str">
        <f>IFERROR(VLOOKUP(D39,'OCS 2025'!$B$5:$E$16,3,0),"")</f>
        <v/>
      </c>
      <c r="F39" s="41"/>
      <c r="G39" s="43" t="str">
        <f>IFERROR(IF(Tableau13[[#This Row],[Codification BSCU]]="Groupage INTRANT, fret aérien","-",E39*F39),"")</f>
        <v/>
      </c>
      <c r="H39" s="44"/>
      <c r="I39" s="44"/>
      <c r="J39" s="45" t="str">
        <f t="shared" si="2"/>
        <v/>
      </c>
      <c r="K39" s="46"/>
      <c r="L39" s="46"/>
      <c r="M39" s="34" t="str">
        <f>IFERROR(IF(Tableau13[[#This Row],[Codification BSCU]]="Groupage INTRANT, fret aérien",E39*I39,G39*J39),"")</f>
        <v/>
      </c>
      <c r="N39" s="35" t="str">
        <f t="shared" si="1"/>
        <v/>
      </c>
      <c r="O39" s="33" t="str">
        <f>IFERROR(Tableau13[[#This Row],[Coût total présenté par le bénéficiaire]]*$F$7,"")</f>
        <v/>
      </c>
      <c r="P39" s="33" t="str">
        <f>IFERROR(Tableau13[[#This Row],[Montant de l''aide]]-Tableau13[[#This Row],[Montant de l''aide FEDER]],"")</f>
        <v/>
      </c>
    </row>
    <row r="40" spans="1:16" s="16" customFormat="1" ht="13.5" customHeight="1" x14ac:dyDescent="0.35">
      <c r="A40" s="40"/>
      <c r="B40" s="40"/>
      <c r="C40" s="41"/>
      <c r="D40" s="41"/>
      <c r="E40" s="42" t="str">
        <f>IFERROR(VLOOKUP(D40,'OCS 2025'!$B$5:$E$16,3,0),"")</f>
        <v/>
      </c>
      <c r="F40" s="41"/>
      <c r="G40" s="43" t="str">
        <f>IFERROR(IF(Tableau13[[#This Row],[Codification BSCU]]="Groupage INTRANT, fret aérien","-",E40*F40),"")</f>
        <v/>
      </c>
      <c r="H40" s="44"/>
      <c r="I40" s="44"/>
      <c r="J40" s="45" t="str">
        <f t="shared" si="2"/>
        <v/>
      </c>
      <c r="K40" s="46"/>
      <c r="L40" s="46"/>
      <c r="M40" s="34" t="str">
        <f>IFERROR(IF(Tableau13[[#This Row],[Codification BSCU]]="Groupage INTRANT, fret aérien",E40*I40,G40*J40),"")</f>
        <v/>
      </c>
      <c r="N40" s="35" t="str">
        <f t="shared" si="1"/>
        <v/>
      </c>
      <c r="O40" s="33" t="str">
        <f>IFERROR(Tableau13[[#This Row],[Coût total présenté par le bénéficiaire]]*$F$7,"")</f>
        <v/>
      </c>
      <c r="P40" s="33" t="str">
        <f>IFERROR(Tableau13[[#This Row],[Montant de l''aide]]-Tableau13[[#This Row],[Montant de l''aide FEDER]],"")</f>
        <v/>
      </c>
    </row>
    <row r="41" spans="1:16" s="16" customFormat="1" ht="13.5" customHeight="1" x14ac:dyDescent="0.35">
      <c r="A41" s="40"/>
      <c r="B41" s="40"/>
      <c r="C41" s="41"/>
      <c r="D41" s="41"/>
      <c r="E41" s="42" t="str">
        <f>IFERROR(VLOOKUP(D41,'OCS 2025'!$B$5:$E$16,3,0),"")</f>
        <v/>
      </c>
      <c r="F41" s="41"/>
      <c r="G41" s="43" t="str">
        <f>IFERROR(IF(Tableau13[[#This Row],[Codification BSCU]]="Groupage INTRANT, fret aérien","-",E41*F41),"")</f>
        <v/>
      </c>
      <c r="H41" s="44"/>
      <c r="I41" s="44"/>
      <c r="J41" s="45" t="str">
        <f t="shared" si="2"/>
        <v/>
      </c>
      <c r="K41" s="46"/>
      <c r="L41" s="46"/>
      <c r="M41" s="34" t="str">
        <f>IFERROR(IF(Tableau13[[#This Row],[Codification BSCU]]="Groupage INTRANT, fret aérien",E41*I41,G41*J41),"")</f>
        <v/>
      </c>
      <c r="N41" s="35" t="str">
        <f t="shared" si="1"/>
        <v/>
      </c>
      <c r="O41" s="33" t="str">
        <f>IFERROR(Tableau13[[#This Row],[Coût total présenté par le bénéficiaire]]*$F$7,"")</f>
        <v/>
      </c>
      <c r="P41" s="33" t="str">
        <f>IFERROR(Tableau13[[#This Row],[Montant de l''aide]]-Tableau13[[#This Row],[Montant de l''aide FEDER]],"")</f>
        <v/>
      </c>
    </row>
    <row r="42" spans="1:16" s="16" customFormat="1" ht="13.5" customHeight="1" x14ac:dyDescent="0.35">
      <c r="A42" s="40"/>
      <c r="B42" s="40"/>
      <c r="C42" s="41"/>
      <c r="D42" s="41"/>
      <c r="E42" s="42" t="str">
        <f>IFERROR(VLOOKUP(D42,'OCS 2025'!$B$5:$E$16,3,0),"")</f>
        <v/>
      </c>
      <c r="F42" s="41"/>
      <c r="G42" s="43" t="str">
        <f>IFERROR(IF(Tableau13[[#This Row],[Codification BSCU]]="Groupage INTRANT, fret aérien","-",E42*F42),"")</f>
        <v/>
      </c>
      <c r="H42" s="44"/>
      <c r="I42" s="44"/>
      <c r="J42" s="45" t="str">
        <f t="shared" si="2"/>
        <v/>
      </c>
      <c r="K42" s="46"/>
      <c r="L42" s="46"/>
      <c r="M42" s="34" t="str">
        <f>IFERROR(IF(Tableau13[[#This Row],[Codification BSCU]]="Groupage INTRANT, fret aérien",E42*I42,G42*J42),"")</f>
        <v/>
      </c>
      <c r="N42" s="35" t="str">
        <f t="shared" si="1"/>
        <v/>
      </c>
      <c r="O42" s="33" t="str">
        <f>IFERROR(Tableau13[[#This Row],[Coût total présenté par le bénéficiaire]]*$F$7,"")</f>
        <v/>
      </c>
      <c r="P42" s="33" t="str">
        <f>IFERROR(Tableau13[[#This Row],[Montant de l''aide]]-Tableau13[[#This Row],[Montant de l''aide FEDER]],"")</f>
        <v/>
      </c>
    </row>
    <row r="43" spans="1:16" s="16" customFormat="1" ht="13.5" customHeight="1" x14ac:dyDescent="0.35">
      <c r="A43" s="40"/>
      <c r="B43" s="40"/>
      <c r="C43" s="41"/>
      <c r="D43" s="41"/>
      <c r="E43" s="42" t="str">
        <f>IFERROR(VLOOKUP(D43,'OCS 2025'!$B$5:$E$16,3,0),"")</f>
        <v/>
      </c>
      <c r="F43" s="41"/>
      <c r="G43" s="43" t="str">
        <f>IFERROR(IF(Tableau13[[#This Row],[Codification BSCU]]="Groupage INTRANT, fret aérien","-",E43*F43),"")</f>
        <v/>
      </c>
      <c r="H43" s="44"/>
      <c r="I43" s="44"/>
      <c r="J43" s="45" t="str">
        <f t="shared" si="2"/>
        <v/>
      </c>
      <c r="K43" s="46"/>
      <c r="L43" s="46"/>
      <c r="M43" s="34" t="str">
        <f>IFERROR(IF(Tableau13[[#This Row],[Codification BSCU]]="Groupage INTRANT, fret aérien",E43*I43,G43*J43),"")</f>
        <v/>
      </c>
      <c r="N43" s="35" t="str">
        <f t="shared" si="1"/>
        <v/>
      </c>
      <c r="O43" s="33" t="str">
        <f>IFERROR(Tableau13[[#This Row],[Coût total présenté par le bénéficiaire]]*$F$7,"")</f>
        <v/>
      </c>
      <c r="P43" s="33" t="str">
        <f>IFERROR(Tableau13[[#This Row],[Montant de l''aide]]-Tableau13[[#This Row],[Montant de l''aide FEDER]],"")</f>
        <v/>
      </c>
    </row>
    <row r="44" spans="1:16" s="16" customFormat="1" ht="13.5" customHeight="1" x14ac:dyDescent="0.35">
      <c r="A44" s="40"/>
      <c r="B44" s="40"/>
      <c r="C44" s="41"/>
      <c r="D44" s="41"/>
      <c r="E44" s="42" t="str">
        <f>IFERROR(VLOOKUP(D44,'OCS 2025'!$B$5:$E$16,3,0),"")</f>
        <v/>
      </c>
      <c r="F44" s="41"/>
      <c r="G44" s="43" t="str">
        <f>IFERROR(IF(Tableau13[[#This Row],[Codification BSCU]]="Groupage INTRANT, fret aérien","-",E44*F44),"")</f>
        <v/>
      </c>
      <c r="H44" s="44"/>
      <c r="I44" s="44"/>
      <c r="J44" s="45" t="str">
        <f t="shared" si="2"/>
        <v/>
      </c>
      <c r="K44" s="46"/>
      <c r="L44" s="46"/>
      <c r="M44" s="34" t="str">
        <f>IFERROR(IF(Tableau13[[#This Row],[Codification BSCU]]="Groupage INTRANT, fret aérien",E44*I44,G44*J44),"")</f>
        <v/>
      </c>
      <c r="N44" s="35" t="str">
        <f t="shared" si="1"/>
        <v/>
      </c>
      <c r="O44" s="33" t="str">
        <f>IFERROR(Tableau13[[#This Row],[Coût total présenté par le bénéficiaire]]*$F$7,"")</f>
        <v/>
      </c>
      <c r="P44" s="33" t="str">
        <f>IFERROR(Tableau13[[#This Row],[Montant de l''aide]]-Tableau13[[#This Row],[Montant de l''aide FEDER]],"")</f>
        <v/>
      </c>
    </row>
    <row r="45" spans="1:16" s="16" customFormat="1" ht="13.5" customHeight="1" x14ac:dyDescent="0.35">
      <c r="A45" s="40"/>
      <c r="B45" s="40"/>
      <c r="C45" s="41"/>
      <c r="D45" s="41"/>
      <c r="E45" s="42" t="str">
        <f>IFERROR(VLOOKUP(D45,'OCS 2025'!$B$5:$E$16,3,0),"")</f>
        <v/>
      </c>
      <c r="F45" s="41"/>
      <c r="G45" s="43" t="str">
        <f>IFERROR(IF(Tableau13[[#This Row],[Codification BSCU]]="Groupage INTRANT, fret aérien","-",E45*F45),"")</f>
        <v/>
      </c>
      <c r="H45" s="44"/>
      <c r="I45" s="44"/>
      <c r="J45" s="45" t="str">
        <f t="shared" si="2"/>
        <v/>
      </c>
      <c r="K45" s="46"/>
      <c r="L45" s="46"/>
      <c r="M45" s="34" t="str">
        <f>IFERROR(IF(Tableau13[[#This Row],[Codification BSCU]]="Groupage INTRANT, fret aérien",E45*I45,G45*J45),"")</f>
        <v/>
      </c>
      <c r="N45" s="35" t="str">
        <f t="shared" si="1"/>
        <v/>
      </c>
      <c r="O45" s="33" t="str">
        <f>IFERROR(Tableau13[[#This Row],[Coût total présenté par le bénéficiaire]]*$F$7,"")</f>
        <v/>
      </c>
      <c r="P45" s="33" t="str">
        <f>IFERROR(Tableau13[[#This Row],[Montant de l''aide]]-Tableau13[[#This Row],[Montant de l''aide FEDER]],"")</f>
        <v/>
      </c>
    </row>
    <row r="46" spans="1:16" s="16" customFormat="1" ht="13.5" customHeight="1" x14ac:dyDescent="0.35">
      <c r="A46" s="40"/>
      <c r="B46" s="40"/>
      <c r="C46" s="41"/>
      <c r="D46" s="41"/>
      <c r="E46" s="42" t="str">
        <f>IFERROR(VLOOKUP(D46,'OCS 2025'!$B$5:$E$16,3,0),"")</f>
        <v/>
      </c>
      <c r="F46" s="41"/>
      <c r="G46" s="43" t="str">
        <f>IFERROR(IF(Tableau13[[#This Row],[Codification BSCU]]="Groupage INTRANT, fret aérien","-",E46*F46),"")</f>
        <v/>
      </c>
      <c r="H46" s="44"/>
      <c r="I46" s="44"/>
      <c r="J46" s="45" t="str">
        <f t="shared" si="2"/>
        <v/>
      </c>
      <c r="K46" s="46"/>
      <c r="L46" s="46"/>
      <c r="M46" s="34" t="str">
        <f>IFERROR(IF(Tableau13[[#This Row],[Codification BSCU]]="Groupage INTRANT, fret aérien",E46*I46,G46*J46),"")</f>
        <v/>
      </c>
      <c r="N46" s="35" t="str">
        <f t="shared" si="1"/>
        <v/>
      </c>
      <c r="O46" s="33" t="str">
        <f>IFERROR(Tableau13[[#This Row],[Coût total présenté par le bénéficiaire]]*$F$7,"")</f>
        <v/>
      </c>
      <c r="P46" s="33" t="str">
        <f>IFERROR(Tableau13[[#This Row],[Montant de l''aide]]-Tableau13[[#This Row],[Montant de l''aide FEDER]],"")</f>
        <v/>
      </c>
    </row>
    <row r="47" spans="1:16" s="16" customFormat="1" ht="13.5" customHeight="1" x14ac:dyDescent="0.35">
      <c r="A47" s="40"/>
      <c r="B47" s="40"/>
      <c r="C47" s="41"/>
      <c r="D47" s="41"/>
      <c r="E47" s="42" t="str">
        <f>IFERROR(VLOOKUP(D47,'OCS 2025'!$B$5:$E$16,3,0),"")</f>
        <v/>
      </c>
      <c r="F47" s="41"/>
      <c r="G47" s="43" t="str">
        <f>IFERROR(IF(Tableau13[[#This Row],[Codification BSCU]]="Groupage INTRANT, fret aérien","-",E47*F47),"")</f>
        <v/>
      </c>
      <c r="H47" s="44"/>
      <c r="I47" s="44"/>
      <c r="J47" s="45" t="str">
        <f t="shared" si="2"/>
        <v/>
      </c>
      <c r="K47" s="46"/>
      <c r="L47" s="46"/>
      <c r="M47" s="34" t="str">
        <f>IFERROR(IF(Tableau13[[#This Row],[Codification BSCU]]="Groupage INTRANT, fret aérien",E47*I47,G47*J47),"")</f>
        <v/>
      </c>
      <c r="N47" s="35" t="str">
        <f t="shared" si="1"/>
        <v/>
      </c>
      <c r="O47" s="33" t="str">
        <f>IFERROR(Tableau13[[#This Row],[Coût total présenté par le bénéficiaire]]*$F$7,"")</f>
        <v/>
      </c>
      <c r="P47" s="33" t="str">
        <f>IFERROR(Tableau13[[#This Row],[Montant de l''aide]]-Tableau13[[#This Row],[Montant de l''aide FEDER]],"")</f>
        <v/>
      </c>
    </row>
    <row r="48" spans="1:16" s="16" customFormat="1" ht="13.5" customHeight="1" x14ac:dyDescent="0.35">
      <c r="A48" s="40"/>
      <c r="B48" s="40"/>
      <c r="C48" s="41"/>
      <c r="D48" s="41"/>
      <c r="E48" s="42" t="str">
        <f>IFERROR(VLOOKUP(D48,'OCS 2025'!$B$5:$E$16,3,0),"")</f>
        <v/>
      </c>
      <c r="F48" s="41"/>
      <c r="G48" s="43" t="str">
        <f>IFERROR(IF(Tableau13[[#This Row],[Codification BSCU]]="Groupage INTRANT, fret aérien","-",E48*F48),"")</f>
        <v/>
      </c>
      <c r="H48" s="44"/>
      <c r="I48" s="44"/>
      <c r="J48" s="45" t="str">
        <f t="shared" si="2"/>
        <v/>
      </c>
      <c r="K48" s="46"/>
      <c r="L48" s="46"/>
      <c r="M48" s="34" t="str">
        <f>IFERROR(IF(Tableau13[[#This Row],[Codification BSCU]]="Groupage INTRANT, fret aérien",E48*I48,G48*J48),"")</f>
        <v/>
      </c>
      <c r="N48" s="35" t="str">
        <f t="shared" si="1"/>
        <v/>
      </c>
      <c r="O48" s="33" t="str">
        <f>IFERROR(Tableau13[[#This Row],[Coût total présenté par le bénéficiaire]]*$F$7,"")</f>
        <v/>
      </c>
      <c r="P48" s="33" t="str">
        <f>IFERROR(Tableau13[[#This Row],[Montant de l''aide]]-Tableau13[[#This Row],[Montant de l''aide FEDER]],"")</f>
        <v/>
      </c>
    </row>
    <row r="49" spans="1:16" s="16" customFormat="1" ht="13.5" customHeight="1" x14ac:dyDescent="0.35">
      <c r="A49" s="40"/>
      <c r="B49" s="40"/>
      <c r="C49" s="41"/>
      <c r="D49" s="41"/>
      <c r="E49" s="42" t="str">
        <f>IFERROR(VLOOKUP(D49,'OCS 2025'!$B$5:$E$16,3,0),"")</f>
        <v/>
      </c>
      <c r="F49" s="41"/>
      <c r="G49" s="43" t="str">
        <f>IFERROR(IF(Tableau13[[#This Row],[Codification BSCU]]="Groupage INTRANT, fret aérien","-",E49*F49),"")</f>
        <v/>
      </c>
      <c r="H49" s="44"/>
      <c r="I49" s="44"/>
      <c r="J49" s="45" t="str">
        <f t="shared" si="2"/>
        <v/>
      </c>
      <c r="K49" s="46"/>
      <c r="L49" s="46"/>
      <c r="M49" s="34" t="str">
        <f>IFERROR(IF(Tableau13[[#This Row],[Codification BSCU]]="Groupage INTRANT, fret aérien",E49*I49,G49*J49),"")</f>
        <v/>
      </c>
      <c r="N49" s="35" t="str">
        <f t="shared" si="1"/>
        <v/>
      </c>
      <c r="O49" s="33" t="str">
        <f>IFERROR(Tableau13[[#This Row],[Coût total présenté par le bénéficiaire]]*$F$7,"")</f>
        <v/>
      </c>
      <c r="P49" s="33" t="str">
        <f>IFERROR(Tableau13[[#This Row],[Montant de l''aide]]-Tableau13[[#This Row],[Montant de l''aide FEDER]],"")</f>
        <v/>
      </c>
    </row>
    <row r="50" spans="1:16" s="16" customFormat="1" ht="13.5" customHeight="1" x14ac:dyDescent="0.35">
      <c r="A50" s="40"/>
      <c r="B50" s="40"/>
      <c r="C50" s="41"/>
      <c r="D50" s="41"/>
      <c r="E50" s="42" t="str">
        <f>IFERROR(VLOOKUP(D50,'OCS 2025'!$B$5:$E$16,3,0),"")</f>
        <v/>
      </c>
      <c r="F50" s="41"/>
      <c r="G50" s="43" t="str">
        <f>IFERROR(IF(Tableau13[[#This Row],[Codification BSCU]]="Groupage INTRANT, fret aérien","-",E50*F50),"")</f>
        <v/>
      </c>
      <c r="H50" s="44"/>
      <c r="I50" s="44"/>
      <c r="J50" s="45" t="str">
        <f t="shared" si="2"/>
        <v/>
      </c>
      <c r="K50" s="46"/>
      <c r="L50" s="46"/>
      <c r="M50" s="34" t="str">
        <f>IFERROR(IF(Tableau13[[#This Row],[Codification BSCU]]="Groupage INTRANT, fret aérien",E50*I50,G50*J50),"")</f>
        <v/>
      </c>
      <c r="N50" s="35" t="str">
        <f t="shared" si="1"/>
        <v/>
      </c>
      <c r="O50" s="33" t="str">
        <f>IFERROR(Tableau13[[#This Row],[Coût total présenté par le bénéficiaire]]*$F$7,"")</f>
        <v/>
      </c>
      <c r="P50" s="33" t="str">
        <f>IFERROR(Tableau13[[#This Row],[Montant de l''aide]]-Tableau13[[#This Row],[Montant de l''aide FEDER]],"")</f>
        <v/>
      </c>
    </row>
    <row r="51" spans="1:16" s="16" customFormat="1" ht="13.5" customHeight="1" x14ac:dyDescent="0.35">
      <c r="A51" s="40"/>
      <c r="B51" s="40"/>
      <c r="C51" s="41"/>
      <c r="D51" s="41"/>
      <c r="E51" s="42" t="str">
        <f>IFERROR(VLOOKUP(D51,'OCS 2025'!$B$5:$E$16,3,0),"")</f>
        <v/>
      </c>
      <c r="F51" s="41"/>
      <c r="G51" s="43" t="str">
        <f>IFERROR(IF(Tableau13[[#This Row],[Codification BSCU]]="Groupage INTRANT, fret aérien","-",E51*F51),"")</f>
        <v/>
      </c>
      <c r="H51" s="44"/>
      <c r="I51" s="44"/>
      <c r="J51" s="45" t="str">
        <f t="shared" si="2"/>
        <v/>
      </c>
      <c r="K51" s="46"/>
      <c r="L51" s="46"/>
      <c r="M51" s="34" t="str">
        <f>IFERROR(IF(Tableau13[[#This Row],[Codification BSCU]]="Groupage INTRANT, fret aérien",E51*I51,G51*J51),"")</f>
        <v/>
      </c>
      <c r="N51" s="35" t="str">
        <f t="shared" si="1"/>
        <v/>
      </c>
      <c r="O51" s="33" t="str">
        <f>IFERROR(Tableau13[[#This Row],[Coût total présenté par le bénéficiaire]]*$F$7,"")</f>
        <v/>
      </c>
      <c r="P51" s="33" t="str">
        <f>IFERROR(Tableau13[[#This Row],[Montant de l''aide]]-Tableau13[[#This Row],[Montant de l''aide FEDER]],"")</f>
        <v/>
      </c>
    </row>
    <row r="52" spans="1:16" s="16" customFormat="1" ht="13.5" customHeight="1" x14ac:dyDescent="0.35">
      <c r="A52" s="40"/>
      <c r="B52" s="40"/>
      <c r="C52" s="41"/>
      <c r="D52" s="41"/>
      <c r="E52" s="42" t="str">
        <f>IFERROR(VLOOKUP(D52,'OCS 2025'!$B$5:$E$16,3,0),"")</f>
        <v/>
      </c>
      <c r="F52" s="41"/>
      <c r="G52" s="43" t="str">
        <f>IFERROR(IF(Tableau13[[#This Row],[Codification BSCU]]="Groupage INTRANT, fret aérien","-",E52*F52),"")</f>
        <v/>
      </c>
      <c r="H52" s="44"/>
      <c r="I52" s="44"/>
      <c r="J52" s="45" t="str">
        <f t="shared" si="2"/>
        <v/>
      </c>
      <c r="K52" s="46"/>
      <c r="L52" s="46"/>
      <c r="M52" s="34" t="str">
        <f>IFERROR(IF(Tableau13[[#This Row],[Codification BSCU]]="Groupage INTRANT, fret aérien",E52*I52,G52*J52),"")</f>
        <v/>
      </c>
      <c r="N52" s="35" t="str">
        <f t="shared" si="1"/>
        <v/>
      </c>
      <c r="O52" s="33" t="str">
        <f>IFERROR(Tableau13[[#This Row],[Coût total présenté par le bénéficiaire]]*$F$7,"")</f>
        <v/>
      </c>
      <c r="P52" s="33" t="str">
        <f>IFERROR(Tableau13[[#This Row],[Montant de l''aide]]-Tableau13[[#This Row],[Montant de l''aide FEDER]],"")</f>
        <v/>
      </c>
    </row>
    <row r="53" spans="1:16" s="16" customFormat="1" ht="13.5" customHeight="1" x14ac:dyDescent="0.35">
      <c r="A53" s="40"/>
      <c r="B53" s="40"/>
      <c r="C53" s="41"/>
      <c r="D53" s="41"/>
      <c r="E53" s="42" t="str">
        <f>IFERROR(VLOOKUP(D53,'OCS 2025'!$B$5:$E$16,3,0),"")</f>
        <v/>
      </c>
      <c r="F53" s="41"/>
      <c r="G53" s="43" t="str">
        <f>IFERROR(IF(Tableau13[[#This Row],[Codification BSCU]]="Groupage INTRANT, fret aérien","-",E53*F53),"")</f>
        <v/>
      </c>
      <c r="H53" s="44"/>
      <c r="I53" s="44"/>
      <c r="J53" s="45" t="str">
        <f t="shared" si="2"/>
        <v/>
      </c>
      <c r="K53" s="46"/>
      <c r="L53" s="46"/>
      <c r="M53" s="34" t="str">
        <f>IFERROR(IF(Tableau13[[#This Row],[Codification BSCU]]="Groupage INTRANT, fret aérien",E53*I53,G53*J53),"")</f>
        <v/>
      </c>
      <c r="N53" s="35" t="str">
        <f t="shared" si="1"/>
        <v/>
      </c>
      <c r="O53" s="33" t="str">
        <f>IFERROR(Tableau13[[#This Row],[Coût total présenté par le bénéficiaire]]*$F$7,"")</f>
        <v/>
      </c>
      <c r="P53" s="33" t="str">
        <f>IFERROR(Tableau13[[#This Row],[Montant de l''aide]]-Tableau13[[#This Row],[Montant de l''aide FEDER]],"")</f>
        <v/>
      </c>
    </row>
    <row r="54" spans="1:16" s="16" customFormat="1" ht="13.5" customHeight="1" x14ac:dyDescent="0.35">
      <c r="A54" s="40"/>
      <c r="B54" s="40"/>
      <c r="C54" s="41"/>
      <c r="D54" s="41"/>
      <c r="E54" s="42" t="str">
        <f>IFERROR(VLOOKUP(D54,'OCS 2025'!$B$5:$E$16,3,0),"")</f>
        <v/>
      </c>
      <c r="F54" s="41"/>
      <c r="G54" s="43" t="str">
        <f>IFERROR(IF(Tableau13[[#This Row],[Codification BSCU]]="Groupage INTRANT, fret aérien","-",E54*F54),"")</f>
        <v/>
      </c>
      <c r="H54" s="44"/>
      <c r="I54" s="44"/>
      <c r="J54" s="45" t="str">
        <f t="shared" si="2"/>
        <v/>
      </c>
      <c r="K54" s="46"/>
      <c r="L54" s="46"/>
      <c r="M54" s="34" t="str">
        <f>IFERROR(IF(Tableau13[[#This Row],[Codification BSCU]]="Groupage INTRANT, fret aérien",E54*I54,G54*J54),"")</f>
        <v/>
      </c>
      <c r="N54" s="35" t="str">
        <f t="shared" si="1"/>
        <v/>
      </c>
      <c r="O54" s="33" t="str">
        <f>IFERROR(Tableau13[[#This Row],[Coût total présenté par le bénéficiaire]]*$F$7,"")</f>
        <v/>
      </c>
      <c r="P54" s="33" t="str">
        <f>IFERROR(Tableau13[[#This Row],[Montant de l''aide]]-Tableau13[[#This Row],[Montant de l''aide FEDER]],"")</f>
        <v/>
      </c>
    </row>
    <row r="55" spans="1:16" s="16" customFormat="1" ht="13.5" customHeight="1" x14ac:dyDescent="0.35">
      <c r="A55" s="40"/>
      <c r="B55" s="40"/>
      <c r="C55" s="41"/>
      <c r="D55" s="41"/>
      <c r="E55" s="42" t="str">
        <f>IFERROR(VLOOKUP(D55,'OCS 2025'!$B$5:$E$16,3,0),"")</f>
        <v/>
      </c>
      <c r="F55" s="41"/>
      <c r="G55" s="43" t="str">
        <f>IFERROR(IF(Tableau13[[#This Row],[Codification BSCU]]="Groupage INTRANT, fret aérien","-",E55*F55),"")</f>
        <v/>
      </c>
      <c r="H55" s="44"/>
      <c r="I55" s="44"/>
      <c r="J55" s="45" t="str">
        <f t="shared" si="2"/>
        <v/>
      </c>
      <c r="K55" s="46"/>
      <c r="L55" s="46"/>
      <c r="M55" s="34" t="str">
        <f>IFERROR(IF(Tableau13[[#This Row],[Codification BSCU]]="Groupage INTRANT, fret aérien",E55*I55,G55*J55),"")</f>
        <v/>
      </c>
      <c r="N55" s="35" t="str">
        <f t="shared" si="1"/>
        <v/>
      </c>
      <c r="O55" s="33" t="str">
        <f>IFERROR(Tableau13[[#This Row],[Coût total présenté par le bénéficiaire]]*$F$7,"")</f>
        <v/>
      </c>
      <c r="P55" s="33" t="str">
        <f>IFERROR(Tableau13[[#This Row],[Montant de l''aide]]-Tableau13[[#This Row],[Montant de l''aide FEDER]],"")</f>
        <v/>
      </c>
    </row>
    <row r="56" spans="1:16" s="16" customFormat="1" ht="13.5" customHeight="1" x14ac:dyDescent="0.35">
      <c r="A56" s="40"/>
      <c r="B56" s="40"/>
      <c r="C56" s="41"/>
      <c r="D56" s="41"/>
      <c r="E56" s="42" t="str">
        <f>IFERROR(VLOOKUP(D56,'OCS 2025'!$B$5:$E$16,3,0),"")</f>
        <v/>
      </c>
      <c r="F56" s="41"/>
      <c r="G56" s="43" t="str">
        <f>IFERROR(IF(Tableau13[[#This Row],[Codification BSCU]]="Groupage INTRANT, fret aérien","-",E56*F56),"")</f>
        <v/>
      </c>
      <c r="H56" s="44"/>
      <c r="I56" s="44"/>
      <c r="J56" s="45" t="str">
        <f t="shared" si="2"/>
        <v/>
      </c>
      <c r="K56" s="46"/>
      <c r="L56" s="46"/>
      <c r="M56" s="34" t="str">
        <f>IFERROR(IF(Tableau13[[#This Row],[Codification BSCU]]="Groupage INTRANT, fret aérien",E56*I56,G56*J56),"")</f>
        <v/>
      </c>
      <c r="N56" s="35" t="str">
        <f t="shared" si="1"/>
        <v/>
      </c>
      <c r="O56" s="33" t="str">
        <f>IFERROR(Tableau13[[#This Row],[Coût total présenté par le bénéficiaire]]*$F$7,"")</f>
        <v/>
      </c>
      <c r="P56" s="33" t="str">
        <f>IFERROR(Tableau13[[#This Row],[Montant de l''aide]]-Tableau13[[#This Row],[Montant de l''aide FEDER]],"")</f>
        <v/>
      </c>
    </row>
    <row r="57" spans="1:16" s="16" customFormat="1" ht="13.5" customHeight="1" x14ac:dyDescent="0.35">
      <c r="A57" s="40"/>
      <c r="B57" s="40"/>
      <c r="C57" s="41"/>
      <c r="D57" s="41"/>
      <c r="E57" s="42" t="str">
        <f>IFERROR(VLOOKUP(D57,'OCS 2025'!$B$5:$E$16,3,0),"")</f>
        <v/>
      </c>
      <c r="F57" s="41"/>
      <c r="G57" s="43" t="str">
        <f>IFERROR(IF(Tableau13[[#This Row],[Codification BSCU]]="Groupage INTRANT, fret aérien","-",E57*F57),"")</f>
        <v/>
      </c>
      <c r="H57" s="44"/>
      <c r="I57" s="44"/>
      <c r="J57" s="45" t="str">
        <f t="shared" si="2"/>
        <v/>
      </c>
      <c r="K57" s="46"/>
      <c r="L57" s="46"/>
      <c r="M57" s="34" t="str">
        <f>IFERROR(IF(Tableau13[[#This Row],[Codification BSCU]]="Groupage INTRANT, fret aérien",E57*I57,G57*J57),"")</f>
        <v/>
      </c>
      <c r="N57" s="35" t="str">
        <f t="shared" si="1"/>
        <v/>
      </c>
      <c r="O57" s="33" t="str">
        <f>IFERROR(Tableau13[[#This Row],[Coût total présenté par le bénéficiaire]]*$F$7,"")</f>
        <v/>
      </c>
      <c r="P57" s="33" t="str">
        <f>IFERROR(Tableau13[[#This Row],[Montant de l''aide]]-Tableau13[[#This Row],[Montant de l''aide FEDER]],"")</f>
        <v/>
      </c>
    </row>
    <row r="58" spans="1:16" s="16" customFormat="1" ht="13.5" customHeight="1" x14ac:dyDescent="0.35">
      <c r="A58" s="40"/>
      <c r="B58" s="40"/>
      <c r="C58" s="41"/>
      <c r="D58" s="41"/>
      <c r="E58" s="42" t="str">
        <f>IFERROR(VLOOKUP(D58,'OCS 2025'!$B$5:$E$16,3,0),"")</f>
        <v/>
      </c>
      <c r="F58" s="41"/>
      <c r="G58" s="43" t="str">
        <f>IFERROR(IF(Tableau13[[#This Row],[Codification BSCU]]="Groupage INTRANT, fret aérien","-",E58*F58),"")</f>
        <v/>
      </c>
      <c r="H58" s="44"/>
      <c r="I58" s="44"/>
      <c r="J58" s="45" t="str">
        <f t="shared" si="2"/>
        <v/>
      </c>
      <c r="K58" s="46"/>
      <c r="L58" s="46"/>
      <c r="M58" s="34" t="str">
        <f>IFERROR(IF(Tableau13[[#This Row],[Codification BSCU]]="Groupage INTRANT, fret aérien",E58*I58,G58*J58),"")</f>
        <v/>
      </c>
      <c r="N58" s="35" t="str">
        <f t="shared" si="1"/>
        <v/>
      </c>
      <c r="O58" s="33" t="str">
        <f>IFERROR(Tableau13[[#This Row],[Coût total présenté par le bénéficiaire]]*$F$7,"")</f>
        <v/>
      </c>
      <c r="P58" s="33" t="str">
        <f>IFERROR(Tableau13[[#This Row],[Montant de l''aide]]-Tableau13[[#This Row],[Montant de l''aide FEDER]],"")</f>
        <v/>
      </c>
    </row>
    <row r="59" spans="1:16" s="16" customFormat="1" ht="13.5" customHeight="1" x14ac:dyDescent="0.35">
      <c r="A59" s="40"/>
      <c r="B59" s="40"/>
      <c r="C59" s="41"/>
      <c r="D59" s="41"/>
      <c r="E59" s="42" t="str">
        <f>IFERROR(VLOOKUP(D59,'OCS 2025'!$B$5:$E$16,3,0),"")</f>
        <v/>
      </c>
      <c r="F59" s="41"/>
      <c r="G59" s="43" t="str">
        <f>IFERROR(IF(Tableau13[[#This Row],[Codification BSCU]]="Groupage INTRANT, fret aérien","-",E59*F59),"")</f>
        <v/>
      </c>
      <c r="H59" s="44"/>
      <c r="I59" s="44"/>
      <c r="J59" s="45" t="str">
        <f t="shared" si="2"/>
        <v/>
      </c>
      <c r="K59" s="46"/>
      <c r="L59" s="46"/>
      <c r="M59" s="34" t="str">
        <f>IFERROR(IF(Tableau13[[#This Row],[Codification BSCU]]="Groupage INTRANT, fret aérien",E59*I59,G59*J59),"")</f>
        <v/>
      </c>
      <c r="N59" s="35" t="str">
        <f t="shared" si="1"/>
        <v/>
      </c>
      <c r="O59" s="33" t="str">
        <f>IFERROR(Tableau13[[#This Row],[Coût total présenté par le bénéficiaire]]*$F$7,"")</f>
        <v/>
      </c>
      <c r="P59" s="33" t="str">
        <f>IFERROR(Tableau13[[#This Row],[Montant de l''aide]]-Tableau13[[#This Row],[Montant de l''aide FEDER]],"")</f>
        <v/>
      </c>
    </row>
    <row r="60" spans="1:16" s="16" customFormat="1" ht="13.5" customHeight="1" x14ac:dyDescent="0.35">
      <c r="A60" s="40"/>
      <c r="B60" s="40"/>
      <c r="C60" s="41"/>
      <c r="D60" s="41"/>
      <c r="E60" s="42" t="str">
        <f>IFERROR(VLOOKUP(D60,'OCS 2025'!$B$5:$E$16,3,0),"")</f>
        <v/>
      </c>
      <c r="F60" s="41"/>
      <c r="G60" s="43" t="str">
        <f>IFERROR(IF(Tableau13[[#This Row],[Codification BSCU]]="Groupage INTRANT, fret aérien","-",E60*F60),"")</f>
        <v/>
      </c>
      <c r="H60" s="44"/>
      <c r="I60" s="44"/>
      <c r="J60" s="45" t="str">
        <f t="shared" si="2"/>
        <v/>
      </c>
      <c r="K60" s="46"/>
      <c r="L60" s="46"/>
      <c r="M60" s="34" t="str">
        <f>IFERROR(IF(Tableau13[[#This Row],[Codification BSCU]]="Groupage INTRANT, fret aérien",E60*I60,G60*J60),"")</f>
        <v/>
      </c>
      <c r="N60" s="35" t="str">
        <f t="shared" si="1"/>
        <v/>
      </c>
      <c r="O60" s="33" t="str">
        <f>IFERROR(Tableau13[[#This Row],[Coût total présenté par le bénéficiaire]]*$F$7,"")</f>
        <v/>
      </c>
      <c r="P60" s="33" t="str">
        <f>IFERROR(Tableau13[[#This Row],[Montant de l''aide]]-Tableau13[[#This Row],[Montant de l''aide FEDER]],"")</f>
        <v/>
      </c>
    </row>
    <row r="61" spans="1:16" s="16" customFormat="1" ht="13.5" customHeight="1" x14ac:dyDescent="0.35">
      <c r="A61" s="40"/>
      <c r="B61" s="40"/>
      <c r="C61" s="41"/>
      <c r="D61" s="41"/>
      <c r="E61" s="42" t="str">
        <f>IFERROR(VLOOKUP(D61,'OCS 2025'!$B$5:$E$16,3,0),"")</f>
        <v/>
      </c>
      <c r="F61" s="41"/>
      <c r="G61" s="43" t="str">
        <f>IFERROR(IF(Tableau13[[#This Row],[Codification BSCU]]="Groupage INTRANT, fret aérien","-",E61*F61),"")</f>
        <v/>
      </c>
      <c r="H61" s="44"/>
      <c r="I61" s="44"/>
      <c r="J61" s="45" t="str">
        <f t="shared" si="2"/>
        <v/>
      </c>
      <c r="K61" s="46"/>
      <c r="L61" s="46"/>
      <c r="M61" s="34" t="str">
        <f>IFERROR(IF(Tableau13[[#This Row],[Codification BSCU]]="Groupage INTRANT, fret aérien",E61*I61,G61*J61),"")</f>
        <v/>
      </c>
      <c r="N61" s="35" t="str">
        <f t="shared" si="1"/>
        <v/>
      </c>
      <c r="O61" s="33" t="str">
        <f>IFERROR(Tableau13[[#This Row],[Coût total présenté par le bénéficiaire]]*$F$7,"")</f>
        <v/>
      </c>
      <c r="P61" s="33" t="str">
        <f>IFERROR(Tableau13[[#This Row],[Montant de l''aide]]-Tableau13[[#This Row],[Montant de l''aide FEDER]],"")</f>
        <v/>
      </c>
    </row>
    <row r="62" spans="1:16" s="16" customFormat="1" ht="13.5" customHeight="1" x14ac:dyDescent="0.35">
      <c r="A62" s="40"/>
      <c r="B62" s="40"/>
      <c r="C62" s="41"/>
      <c r="D62" s="41"/>
      <c r="E62" s="42" t="str">
        <f>IFERROR(VLOOKUP(D62,'OCS 2025'!$B$5:$E$16,3,0),"")</f>
        <v/>
      </c>
      <c r="F62" s="41"/>
      <c r="G62" s="43" t="str">
        <f>IFERROR(IF(Tableau13[[#This Row],[Codification BSCU]]="Groupage INTRANT, fret aérien","-",E62*F62),"")</f>
        <v/>
      </c>
      <c r="H62" s="44"/>
      <c r="I62" s="44"/>
      <c r="J62" s="45" t="str">
        <f t="shared" si="2"/>
        <v/>
      </c>
      <c r="K62" s="46"/>
      <c r="L62" s="46"/>
      <c r="M62" s="34" t="str">
        <f>IFERROR(IF(Tableau13[[#This Row],[Codification BSCU]]="Groupage INTRANT, fret aérien",E62*I62,G62*J62),"")</f>
        <v/>
      </c>
      <c r="N62" s="35" t="str">
        <f t="shared" si="1"/>
        <v/>
      </c>
      <c r="O62" s="33" t="str">
        <f>IFERROR(Tableau13[[#This Row],[Coût total présenté par le bénéficiaire]]*$F$7,"")</f>
        <v/>
      </c>
      <c r="P62" s="33" t="str">
        <f>IFERROR(Tableau13[[#This Row],[Montant de l''aide]]-Tableau13[[#This Row],[Montant de l''aide FEDER]],"")</f>
        <v/>
      </c>
    </row>
    <row r="63" spans="1:16" s="16" customFormat="1" ht="13.5" customHeight="1" x14ac:dyDescent="0.35">
      <c r="A63" s="40"/>
      <c r="B63" s="40"/>
      <c r="C63" s="41"/>
      <c r="D63" s="41"/>
      <c r="E63" s="42" t="str">
        <f>IFERROR(VLOOKUP(D63,'OCS 2025'!$B$5:$E$16,3,0),"")</f>
        <v/>
      </c>
      <c r="F63" s="41"/>
      <c r="G63" s="43" t="str">
        <f>IFERROR(IF(Tableau13[[#This Row],[Codification BSCU]]="Groupage INTRANT, fret aérien","-",E63*F63),"")</f>
        <v/>
      </c>
      <c r="H63" s="44"/>
      <c r="I63" s="44"/>
      <c r="J63" s="45" t="str">
        <f t="shared" si="2"/>
        <v/>
      </c>
      <c r="K63" s="46"/>
      <c r="L63" s="46"/>
      <c r="M63" s="34" t="str">
        <f>IFERROR(IF(Tableau13[[#This Row],[Codification BSCU]]="Groupage INTRANT, fret aérien",E63*I63,G63*J63),"")</f>
        <v/>
      </c>
      <c r="N63" s="35" t="str">
        <f t="shared" si="1"/>
        <v/>
      </c>
      <c r="O63" s="33" t="str">
        <f>IFERROR(Tableau13[[#This Row],[Coût total présenté par le bénéficiaire]]*$F$7,"")</f>
        <v/>
      </c>
      <c r="P63" s="33" t="str">
        <f>IFERROR(Tableau13[[#This Row],[Montant de l''aide]]-Tableau13[[#This Row],[Montant de l''aide FEDER]],"")</f>
        <v/>
      </c>
    </row>
    <row r="64" spans="1:16" s="16" customFormat="1" ht="13.5" customHeight="1" x14ac:dyDescent="0.35">
      <c r="A64" s="40"/>
      <c r="B64" s="40"/>
      <c r="C64" s="41"/>
      <c r="D64" s="41"/>
      <c r="E64" s="42" t="str">
        <f>IFERROR(VLOOKUP(D64,'OCS 2025'!$B$5:$E$16,3,0),"")</f>
        <v/>
      </c>
      <c r="F64" s="41"/>
      <c r="G64" s="43" t="str">
        <f>IFERROR(IF(Tableau13[[#This Row],[Codification BSCU]]="Groupage INTRANT, fret aérien","-",E64*F64),"")</f>
        <v/>
      </c>
      <c r="H64" s="44"/>
      <c r="I64" s="44"/>
      <c r="J64" s="45" t="str">
        <f t="shared" si="2"/>
        <v/>
      </c>
      <c r="K64" s="46"/>
      <c r="L64" s="46"/>
      <c r="M64" s="34" t="str">
        <f>IFERROR(IF(Tableau13[[#This Row],[Codification BSCU]]="Groupage INTRANT, fret aérien",E64*I64,G64*J64),"")</f>
        <v/>
      </c>
      <c r="N64" s="35" t="str">
        <f t="shared" si="1"/>
        <v/>
      </c>
      <c r="O64" s="33" t="str">
        <f>IFERROR(Tableau13[[#This Row],[Coût total présenté par le bénéficiaire]]*$F$7,"")</f>
        <v/>
      </c>
      <c r="P64" s="33" t="str">
        <f>IFERROR(Tableau13[[#This Row],[Montant de l''aide]]-Tableau13[[#This Row],[Montant de l''aide FEDER]],"")</f>
        <v/>
      </c>
    </row>
    <row r="65" spans="1:16" s="16" customFormat="1" ht="13.5" customHeight="1" x14ac:dyDescent="0.35">
      <c r="A65" s="40"/>
      <c r="B65" s="40"/>
      <c r="C65" s="41"/>
      <c r="D65" s="41"/>
      <c r="E65" s="42" t="str">
        <f>IFERROR(VLOOKUP(D65,'OCS 2025'!$B$5:$E$16,3,0),"")</f>
        <v/>
      </c>
      <c r="F65" s="41"/>
      <c r="G65" s="43" t="str">
        <f>IFERROR(IF(Tableau13[[#This Row],[Codification BSCU]]="Groupage INTRANT, fret aérien","-",E65*F65),"")</f>
        <v/>
      </c>
      <c r="H65" s="44"/>
      <c r="I65" s="44"/>
      <c r="J65" s="45" t="str">
        <f t="shared" si="2"/>
        <v/>
      </c>
      <c r="K65" s="46"/>
      <c r="L65" s="46"/>
      <c r="M65" s="34" t="str">
        <f>IFERROR(IF(Tableau13[[#This Row],[Codification BSCU]]="Groupage INTRANT, fret aérien",E65*I65,G65*J65),"")</f>
        <v/>
      </c>
      <c r="N65" s="35" t="str">
        <f t="shared" si="1"/>
        <v/>
      </c>
      <c r="O65" s="33" t="str">
        <f>IFERROR(Tableau13[[#This Row],[Coût total présenté par le bénéficiaire]]*$F$7,"")</f>
        <v/>
      </c>
      <c r="P65" s="33" t="str">
        <f>IFERROR(Tableau13[[#This Row],[Montant de l''aide]]-Tableau13[[#This Row],[Montant de l''aide FEDER]],"")</f>
        <v/>
      </c>
    </row>
    <row r="66" spans="1:16" s="16" customFormat="1" ht="13.5" customHeight="1" x14ac:dyDescent="0.35">
      <c r="A66" s="40"/>
      <c r="B66" s="40"/>
      <c r="C66" s="41"/>
      <c r="D66" s="41"/>
      <c r="E66" s="42" t="str">
        <f>IFERROR(VLOOKUP(D66,'OCS 2025'!$B$5:$E$16,3,0),"")</f>
        <v/>
      </c>
      <c r="F66" s="41"/>
      <c r="G66" s="43" t="str">
        <f>IFERROR(IF(Tableau13[[#This Row],[Codification BSCU]]="Groupage INTRANT, fret aérien","-",E66*F66),"")</f>
        <v/>
      </c>
      <c r="H66" s="44"/>
      <c r="I66" s="44"/>
      <c r="J66" s="45" t="str">
        <f t="shared" si="2"/>
        <v/>
      </c>
      <c r="K66" s="46"/>
      <c r="L66" s="46"/>
      <c r="M66" s="34" t="str">
        <f>IFERROR(IF(Tableau13[[#This Row],[Codification BSCU]]="Groupage INTRANT, fret aérien",E66*I66,G66*J66),"")</f>
        <v/>
      </c>
      <c r="N66" s="35" t="str">
        <f t="shared" si="1"/>
        <v/>
      </c>
      <c r="O66" s="33" t="str">
        <f>IFERROR(Tableau13[[#This Row],[Coût total présenté par le bénéficiaire]]*$F$7,"")</f>
        <v/>
      </c>
      <c r="P66" s="33" t="str">
        <f>IFERROR(Tableau13[[#This Row],[Montant de l''aide]]-Tableau13[[#This Row],[Montant de l''aide FEDER]],"")</f>
        <v/>
      </c>
    </row>
    <row r="67" spans="1:16" s="16" customFormat="1" ht="13.5" customHeight="1" x14ac:dyDescent="0.35">
      <c r="A67" s="40"/>
      <c r="B67" s="40"/>
      <c r="C67" s="41"/>
      <c r="D67" s="41"/>
      <c r="E67" s="42" t="str">
        <f>IFERROR(VLOOKUP(D67,'OCS 2025'!$B$5:$E$16,3,0),"")</f>
        <v/>
      </c>
      <c r="F67" s="41"/>
      <c r="G67" s="43" t="str">
        <f>IFERROR(IF(Tableau13[[#This Row],[Codification BSCU]]="Groupage INTRANT, fret aérien","-",E67*F67),"")</f>
        <v/>
      </c>
      <c r="H67" s="44"/>
      <c r="I67" s="44"/>
      <c r="J67" s="45" t="str">
        <f t="shared" si="2"/>
        <v/>
      </c>
      <c r="K67" s="46"/>
      <c r="L67" s="46"/>
      <c r="M67" s="34" t="str">
        <f>IFERROR(IF(Tableau13[[#This Row],[Codification BSCU]]="Groupage INTRANT, fret aérien",E67*I67,G67*J67),"")</f>
        <v/>
      </c>
      <c r="N67" s="35" t="str">
        <f t="shared" si="1"/>
        <v/>
      </c>
      <c r="O67" s="33" t="str">
        <f>IFERROR(Tableau13[[#This Row],[Coût total présenté par le bénéficiaire]]*$F$7,"")</f>
        <v/>
      </c>
      <c r="P67" s="33" t="str">
        <f>IFERROR(Tableau13[[#This Row],[Montant de l''aide]]-Tableau13[[#This Row],[Montant de l''aide FEDER]],"")</f>
        <v/>
      </c>
    </row>
    <row r="68" spans="1:16" s="16" customFormat="1" ht="13.5" customHeight="1" x14ac:dyDescent="0.35">
      <c r="A68" s="40"/>
      <c r="B68" s="40"/>
      <c r="C68" s="41"/>
      <c r="D68" s="41"/>
      <c r="E68" s="42" t="str">
        <f>IFERROR(VLOOKUP(D68,'OCS 2025'!$B$5:$E$16,3,0),"")</f>
        <v/>
      </c>
      <c r="F68" s="41"/>
      <c r="G68" s="43" t="str">
        <f>IFERROR(IF(Tableau13[[#This Row],[Codification BSCU]]="Groupage INTRANT, fret aérien","-",E68*F68),"")</f>
        <v/>
      </c>
      <c r="H68" s="44"/>
      <c r="I68" s="44"/>
      <c r="J68" s="45" t="str">
        <f t="shared" si="2"/>
        <v/>
      </c>
      <c r="K68" s="46"/>
      <c r="L68" s="46"/>
      <c r="M68" s="34" t="str">
        <f>IFERROR(IF(Tableau13[[#This Row],[Codification BSCU]]="Groupage INTRANT, fret aérien",E68*I68,G68*J68),"")</f>
        <v/>
      </c>
      <c r="N68" s="35" t="str">
        <f t="shared" si="1"/>
        <v/>
      </c>
      <c r="O68" s="33" t="str">
        <f>IFERROR(Tableau13[[#This Row],[Coût total présenté par le bénéficiaire]]*$F$7,"")</f>
        <v/>
      </c>
      <c r="P68" s="33" t="str">
        <f>IFERROR(Tableau13[[#This Row],[Montant de l''aide]]-Tableau13[[#This Row],[Montant de l''aide FEDER]],"")</f>
        <v/>
      </c>
    </row>
    <row r="69" spans="1:16" s="16" customFormat="1" ht="13.5" customHeight="1" x14ac:dyDescent="0.35">
      <c r="A69" s="40"/>
      <c r="B69" s="40"/>
      <c r="C69" s="41"/>
      <c r="D69" s="41"/>
      <c r="E69" s="42" t="str">
        <f>IFERROR(VLOOKUP(D69,'OCS 2025'!$B$5:$E$16,3,0),"")</f>
        <v/>
      </c>
      <c r="F69" s="41"/>
      <c r="G69" s="43" t="str">
        <f>IFERROR(IF(Tableau13[[#This Row],[Codification BSCU]]="Groupage INTRANT, fret aérien","-",E69*F69),"")</f>
        <v/>
      </c>
      <c r="H69" s="44"/>
      <c r="I69" s="44"/>
      <c r="J69" s="45" t="str">
        <f t="shared" si="2"/>
        <v/>
      </c>
      <c r="K69" s="46"/>
      <c r="L69" s="46"/>
      <c r="M69" s="34" t="str">
        <f>IFERROR(IF(Tableau13[[#This Row],[Codification BSCU]]="Groupage INTRANT, fret aérien",E69*I69,G69*J69),"")</f>
        <v/>
      </c>
      <c r="N69" s="35" t="str">
        <f t="shared" si="1"/>
        <v/>
      </c>
      <c r="O69" s="33" t="str">
        <f>IFERROR(Tableau13[[#This Row],[Coût total présenté par le bénéficiaire]]*$F$7,"")</f>
        <v/>
      </c>
      <c r="P69" s="33" t="str">
        <f>IFERROR(Tableau13[[#This Row],[Montant de l''aide]]-Tableau13[[#This Row],[Montant de l''aide FEDER]],"")</f>
        <v/>
      </c>
    </row>
    <row r="70" spans="1:16" s="16" customFormat="1" ht="13.5" customHeight="1" x14ac:dyDescent="0.35">
      <c r="A70" s="40"/>
      <c r="B70" s="40"/>
      <c r="C70" s="41"/>
      <c r="D70" s="41"/>
      <c r="E70" s="42" t="str">
        <f>IFERROR(VLOOKUP(D70,'OCS 2025'!$B$5:$E$16,3,0),"")</f>
        <v/>
      </c>
      <c r="F70" s="41"/>
      <c r="G70" s="43" t="str">
        <f>IFERROR(IF(Tableau13[[#This Row],[Codification BSCU]]="Groupage INTRANT, fret aérien","-",E70*F70),"")</f>
        <v/>
      </c>
      <c r="H70" s="44"/>
      <c r="I70" s="44"/>
      <c r="J70" s="45" t="str">
        <f t="shared" si="2"/>
        <v/>
      </c>
      <c r="K70" s="46"/>
      <c r="L70" s="46"/>
      <c r="M70" s="34" t="str">
        <f>IFERROR(IF(Tableau13[[#This Row],[Codification BSCU]]="Groupage INTRANT, fret aérien",E70*I70,G70*J70),"")</f>
        <v/>
      </c>
      <c r="N70" s="35" t="str">
        <f t="shared" si="1"/>
        <v/>
      </c>
      <c r="O70" s="33" t="str">
        <f>IFERROR(Tableau13[[#This Row],[Coût total présenté par le bénéficiaire]]*$F$7,"")</f>
        <v/>
      </c>
      <c r="P70" s="33" t="str">
        <f>IFERROR(Tableau13[[#This Row],[Montant de l''aide]]-Tableau13[[#This Row],[Montant de l''aide FEDER]],"")</f>
        <v/>
      </c>
    </row>
    <row r="71" spans="1:16" s="16" customFormat="1" ht="13.5" customHeight="1" x14ac:dyDescent="0.35">
      <c r="A71" s="40"/>
      <c r="B71" s="40"/>
      <c r="C71" s="41"/>
      <c r="D71" s="41"/>
      <c r="E71" s="42" t="str">
        <f>IFERROR(VLOOKUP(D71,'OCS 2025'!$B$5:$E$16,3,0),"")</f>
        <v/>
      </c>
      <c r="F71" s="41"/>
      <c r="G71" s="43" t="str">
        <f>IFERROR(IF(Tableau13[[#This Row],[Codification BSCU]]="Groupage INTRANT, fret aérien","-",E71*F71),"")</f>
        <v/>
      </c>
      <c r="H71" s="44"/>
      <c r="I71" s="44"/>
      <c r="J71" s="45" t="str">
        <f t="shared" si="2"/>
        <v/>
      </c>
      <c r="K71" s="46"/>
      <c r="L71" s="46"/>
      <c r="M71" s="34" t="str">
        <f>IFERROR(IF(Tableau13[[#This Row],[Codification BSCU]]="Groupage INTRANT, fret aérien",E71*I71,G71*J71),"")</f>
        <v/>
      </c>
      <c r="N71" s="35" t="str">
        <f t="shared" si="1"/>
        <v/>
      </c>
      <c r="O71" s="33" t="str">
        <f>IFERROR(Tableau13[[#This Row],[Coût total présenté par le bénéficiaire]]*$F$7,"")</f>
        <v/>
      </c>
      <c r="P71" s="33" t="str">
        <f>IFERROR(Tableau13[[#This Row],[Montant de l''aide]]-Tableau13[[#This Row],[Montant de l''aide FEDER]],"")</f>
        <v/>
      </c>
    </row>
    <row r="72" spans="1:16" s="16" customFormat="1" ht="13.5" customHeight="1" x14ac:dyDescent="0.35">
      <c r="A72" s="40"/>
      <c r="B72" s="40"/>
      <c r="C72" s="41"/>
      <c r="D72" s="41"/>
      <c r="E72" s="42" t="str">
        <f>IFERROR(VLOOKUP(D72,'OCS 2025'!$B$5:$E$16,3,0),"")</f>
        <v/>
      </c>
      <c r="F72" s="41"/>
      <c r="G72" s="43" t="str">
        <f>IFERROR(IF(Tableau13[[#This Row],[Codification BSCU]]="Groupage INTRANT, fret aérien","-",E72*F72),"")</f>
        <v/>
      </c>
      <c r="H72" s="44"/>
      <c r="I72" s="44"/>
      <c r="J72" s="45" t="str">
        <f t="shared" si="2"/>
        <v/>
      </c>
      <c r="K72" s="46"/>
      <c r="L72" s="46"/>
      <c r="M72" s="34" t="str">
        <f>IFERROR(IF(Tableau13[[#This Row],[Codification BSCU]]="Groupage INTRANT, fret aérien",E72*I72,G72*J72),"")</f>
        <v/>
      </c>
      <c r="N72" s="35" t="str">
        <f t="shared" si="1"/>
        <v/>
      </c>
      <c r="O72" s="33" t="str">
        <f>IFERROR(Tableau13[[#This Row],[Coût total présenté par le bénéficiaire]]*$F$7,"")</f>
        <v/>
      </c>
      <c r="P72" s="33" t="str">
        <f>IFERROR(Tableau13[[#This Row],[Montant de l''aide]]-Tableau13[[#This Row],[Montant de l''aide FEDER]],"")</f>
        <v/>
      </c>
    </row>
    <row r="73" spans="1:16" s="16" customFormat="1" ht="13.5" customHeight="1" x14ac:dyDescent="0.35">
      <c r="A73" s="40"/>
      <c r="B73" s="40"/>
      <c r="C73" s="41"/>
      <c r="D73" s="41"/>
      <c r="E73" s="42" t="str">
        <f>IFERROR(VLOOKUP(D73,'OCS 2025'!$B$5:$E$16,3,0),"")</f>
        <v/>
      </c>
      <c r="F73" s="41"/>
      <c r="G73" s="43" t="str">
        <f>IFERROR(IF(Tableau13[[#This Row],[Codification BSCU]]="Groupage INTRANT, fret aérien","-",E73*F73),"")</f>
        <v/>
      </c>
      <c r="H73" s="44"/>
      <c r="I73" s="44"/>
      <c r="J73" s="45" t="str">
        <f t="shared" si="2"/>
        <v/>
      </c>
      <c r="K73" s="46"/>
      <c r="L73" s="46"/>
      <c r="M73" s="34" t="str">
        <f>IFERROR(IF(Tableau13[[#This Row],[Codification BSCU]]="Groupage INTRANT, fret aérien",E73*I73,G73*J73),"")</f>
        <v/>
      </c>
      <c r="N73" s="35" t="str">
        <f t="shared" si="1"/>
        <v/>
      </c>
      <c r="O73" s="33" t="str">
        <f>IFERROR(Tableau13[[#This Row],[Coût total présenté par le bénéficiaire]]*$F$7,"")</f>
        <v/>
      </c>
      <c r="P73" s="33" t="str">
        <f>IFERROR(Tableau13[[#This Row],[Montant de l''aide]]-Tableau13[[#This Row],[Montant de l''aide FEDER]],"")</f>
        <v/>
      </c>
    </row>
    <row r="74" spans="1:16" s="16" customFormat="1" ht="13.5" customHeight="1" x14ac:dyDescent="0.35">
      <c r="A74" s="40"/>
      <c r="B74" s="40"/>
      <c r="C74" s="41"/>
      <c r="D74" s="41"/>
      <c r="E74" s="42" t="str">
        <f>IFERROR(VLOOKUP(D74,'OCS 2025'!$B$5:$E$16,3,0),"")</f>
        <v/>
      </c>
      <c r="F74" s="41"/>
      <c r="G74" s="43" t="str">
        <f>IFERROR(IF(Tableau13[[#This Row],[Codification BSCU]]="Groupage INTRANT, fret aérien","-",E74*F74),"")</f>
        <v/>
      </c>
      <c r="H74" s="44"/>
      <c r="I74" s="44"/>
      <c r="J74" s="45" t="str">
        <f t="shared" si="2"/>
        <v/>
      </c>
      <c r="K74" s="46"/>
      <c r="L74" s="46"/>
      <c r="M74" s="34" t="str">
        <f>IFERROR(IF(Tableau13[[#This Row],[Codification BSCU]]="Groupage INTRANT, fret aérien",E74*I74,G74*J74),"")</f>
        <v/>
      </c>
      <c r="N74" s="35" t="str">
        <f t="shared" si="1"/>
        <v/>
      </c>
      <c r="O74" s="33" t="str">
        <f>IFERROR(Tableau13[[#This Row],[Coût total présenté par le bénéficiaire]]*$F$7,"")</f>
        <v/>
      </c>
      <c r="P74" s="33" t="str">
        <f>IFERROR(Tableau13[[#This Row],[Montant de l''aide]]-Tableau13[[#This Row],[Montant de l''aide FEDER]],"")</f>
        <v/>
      </c>
    </row>
    <row r="75" spans="1:16" s="16" customFormat="1" ht="13.5" customHeight="1" x14ac:dyDescent="0.35">
      <c r="A75" s="40"/>
      <c r="B75" s="40"/>
      <c r="C75" s="41"/>
      <c r="D75" s="41"/>
      <c r="E75" s="42" t="str">
        <f>IFERROR(VLOOKUP(D75,'OCS 2025'!$B$5:$E$16,3,0),"")</f>
        <v/>
      </c>
      <c r="F75" s="41"/>
      <c r="G75" s="43" t="str">
        <f>IFERROR(IF(Tableau13[[#This Row],[Codification BSCU]]="Groupage INTRANT, fret aérien","-",E75*F75),"")</f>
        <v/>
      </c>
      <c r="H75" s="44"/>
      <c r="I75" s="44"/>
      <c r="J75" s="45" t="str">
        <f t="shared" si="2"/>
        <v/>
      </c>
      <c r="K75" s="46"/>
      <c r="L75" s="46"/>
      <c r="M75" s="34" t="str">
        <f>IFERROR(IF(Tableau13[[#This Row],[Codification BSCU]]="Groupage INTRANT, fret aérien",E75*I75,G75*J75),"")</f>
        <v/>
      </c>
      <c r="N75" s="35" t="str">
        <f t="shared" ref="N75:N138" si="3">IFERROR(M75*$F$6,"")</f>
        <v/>
      </c>
      <c r="O75" s="33" t="str">
        <f>IFERROR(Tableau13[[#This Row],[Coût total présenté par le bénéficiaire]]*$F$7,"")</f>
        <v/>
      </c>
      <c r="P75" s="33" t="str">
        <f>IFERROR(Tableau13[[#This Row],[Montant de l''aide]]-Tableau13[[#This Row],[Montant de l''aide FEDER]],"")</f>
        <v/>
      </c>
    </row>
    <row r="76" spans="1:16" s="16" customFormat="1" ht="13.5" customHeight="1" x14ac:dyDescent="0.35">
      <c r="A76" s="40"/>
      <c r="B76" s="40"/>
      <c r="C76" s="41"/>
      <c r="D76" s="41"/>
      <c r="E76" s="42" t="str">
        <f>IFERROR(VLOOKUP(D76,'OCS 2025'!$B$5:$E$16,3,0),"")</f>
        <v/>
      </c>
      <c r="F76" s="41"/>
      <c r="G76" s="43" t="str">
        <f>IFERROR(IF(Tableau13[[#This Row],[Codification BSCU]]="Groupage INTRANT, fret aérien","-",E76*F76),"")</f>
        <v/>
      </c>
      <c r="H76" s="44"/>
      <c r="I76" s="44"/>
      <c r="J76" s="45" t="str">
        <f t="shared" ref="J76:J139" si="4">IFERROR(I76/H76,"")</f>
        <v/>
      </c>
      <c r="K76" s="46"/>
      <c r="L76" s="46"/>
      <c r="M76" s="34" t="str">
        <f>IFERROR(IF(Tableau13[[#This Row],[Codification BSCU]]="Groupage INTRANT, fret aérien",E76*I76,G76*J76),"")</f>
        <v/>
      </c>
      <c r="N76" s="35" t="str">
        <f t="shared" si="3"/>
        <v/>
      </c>
      <c r="O76" s="33" t="str">
        <f>IFERROR(Tableau13[[#This Row],[Coût total présenté par le bénéficiaire]]*$F$7,"")</f>
        <v/>
      </c>
      <c r="P76" s="33" t="str">
        <f>IFERROR(Tableau13[[#This Row],[Montant de l''aide]]-Tableau13[[#This Row],[Montant de l''aide FEDER]],"")</f>
        <v/>
      </c>
    </row>
    <row r="77" spans="1:16" s="16" customFormat="1" ht="13.5" customHeight="1" x14ac:dyDescent="0.35">
      <c r="A77" s="40"/>
      <c r="B77" s="40"/>
      <c r="C77" s="41"/>
      <c r="D77" s="41"/>
      <c r="E77" s="42" t="str">
        <f>IFERROR(VLOOKUP(D77,'OCS 2025'!$B$5:$E$16,3,0),"")</f>
        <v/>
      </c>
      <c r="F77" s="41"/>
      <c r="G77" s="43" t="str">
        <f>IFERROR(IF(Tableau13[[#This Row],[Codification BSCU]]="Groupage INTRANT, fret aérien","-",E77*F77),"")</f>
        <v/>
      </c>
      <c r="H77" s="44"/>
      <c r="I77" s="44"/>
      <c r="J77" s="45" t="str">
        <f t="shared" si="4"/>
        <v/>
      </c>
      <c r="K77" s="46"/>
      <c r="L77" s="46"/>
      <c r="M77" s="34" t="str">
        <f>IFERROR(IF(Tableau13[[#This Row],[Codification BSCU]]="Groupage INTRANT, fret aérien",E77*I77,G77*J77),"")</f>
        <v/>
      </c>
      <c r="N77" s="35" t="str">
        <f t="shared" si="3"/>
        <v/>
      </c>
      <c r="O77" s="33" t="str">
        <f>IFERROR(Tableau13[[#This Row],[Coût total présenté par le bénéficiaire]]*$F$7,"")</f>
        <v/>
      </c>
      <c r="P77" s="33" t="str">
        <f>IFERROR(Tableau13[[#This Row],[Montant de l''aide]]-Tableau13[[#This Row],[Montant de l''aide FEDER]],"")</f>
        <v/>
      </c>
    </row>
    <row r="78" spans="1:16" s="16" customFormat="1" ht="13.5" customHeight="1" x14ac:dyDescent="0.35">
      <c r="A78" s="40"/>
      <c r="B78" s="40"/>
      <c r="C78" s="41"/>
      <c r="D78" s="41"/>
      <c r="E78" s="42" t="str">
        <f>IFERROR(VLOOKUP(D78,'OCS 2025'!$B$5:$E$16,3,0),"")</f>
        <v/>
      </c>
      <c r="F78" s="41"/>
      <c r="G78" s="43" t="str">
        <f>IFERROR(IF(Tableau13[[#This Row],[Codification BSCU]]="Groupage INTRANT, fret aérien","-",E78*F78),"")</f>
        <v/>
      </c>
      <c r="H78" s="44"/>
      <c r="I78" s="44"/>
      <c r="J78" s="45" t="str">
        <f t="shared" si="4"/>
        <v/>
      </c>
      <c r="K78" s="46"/>
      <c r="L78" s="46"/>
      <c r="M78" s="34" t="str">
        <f>IFERROR(IF(Tableau13[[#This Row],[Codification BSCU]]="Groupage INTRANT, fret aérien",E78*I78,G78*J78),"")</f>
        <v/>
      </c>
      <c r="N78" s="35" t="str">
        <f t="shared" si="3"/>
        <v/>
      </c>
      <c r="O78" s="33" t="str">
        <f>IFERROR(Tableau13[[#This Row],[Coût total présenté par le bénéficiaire]]*$F$7,"")</f>
        <v/>
      </c>
      <c r="P78" s="33" t="str">
        <f>IFERROR(Tableau13[[#This Row],[Montant de l''aide]]-Tableau13[[#This Row],[Montant de l''aide FEDER]],"")</f>
        <v/>
      </c>
    </row>
    <row r="79" spans="1:16" s="16" customFormat="1" ht="13.5" customHeight="1" x14ac:dyDescent="0.35">
      <c r="A79" s="40"/>
      <c r="B79" s="40"/>
      <c r="C79" s="41"/>
      <c r="D79" s="41"/>
      <c r="E79" s="42" t="str">
        <f>IFERROR(VLOOKUP(D79,'OCS 2025'!$B$5:$E$16,3,0),"")</f>
        <v/>
      </c>
      <c r="F79" s="41"/>
      <c r="G79" s="43" t="str">
        <f>IFERROR(IF(Tableau13[[#This Row],[Codification BSCU]]="Groupage INTRANT, fret aérien","-",E79*F79),"")</f>
        <v/>
      </c>
      <c r="H79" s="44"/>
      <c r="I79" s="44"/>
      <c r="J79" s="45" t="str">
        <f t="shared" si="4"/>
        <v/>
      </c>
      <c r="K79" s="46"/>
      <c r="L79" s="46"/>
      <c r="M79" s="34" t="str">
        <f>IFERROR(IF(Tableau13[[#This Row],[Codification BSCU]]="Groupage INTRANT, fret aérien",E79*I79,G79*J79),"")</f>
        <v/>
      </c>
      <c r="N79" s="35" t="str">
        <f t="shared" si="3"/>
        <v/>
      </c>
      <c r="O79" s="33" t="str">
        <f>IFERROR(Tableau13[[#This Row],[Coût total présenté par le bénéficiaire]]*$F$7,"")</f>
        <v/>
      </c>
      <c r="P79" s="33" t="str">
        <f>IFERROR(Tableau13[[#This Row],[Montant de l''aide]]-Tableau13[[#This Row],[Montant de l''aide FEDER]],"")</f>
        <v/>
      </c>
    </row>
    <row r="80" spans="1:16" s="16" customFormat="1" ht="13.5" customHeight="1" x14ac:dyDescent="0.35">
      <c r="A80" s="40"/>
      <c r="B80" s="40"/>
      <c r="C80" s="41"/>
      <c r="D80" s="41"/>
      <c r="E80" s="42" t="str">
        <f>IFERROR(VLOOKUP(D80,'OCS 2025'!$B$5:$E$16,3,0),"")</f>
        <v/>
      </c>
      <c r="F80" s="41"/>
      <c r="G80" s="43" t="str">
        <f>IFERROR(IF(Tableau13[[#This Row],[Codification BSCU]]="Groupage INTRANT, fret aérien","-",E80*F80),"")</f>
        <v/>
      </c>
      <c r="H80" s="44"/>
      <c r="I80" s="44"/>
      <c r="J80" s="45" t="str">
        <f t="shared" si="4"/>
        <v/>
      </c>
      <c r="K80" s="46"/>
      <c r="L80" s="46"/>
      <c r="M80" s="34" t="str">
        <f>IFERROR(IF(Tableau13[[#This Row],[Codification BSCU]]="Groupage INTRANT, fret aérien",E80*I80,G80*J80),"")</f>
        <v/>
      </c>
      <c r="N80" s="35" t="str">
        <f t="shared" si="3"/>
        <v/>
      </c>
      <c r="O80" s="33" t="str">
        <f>IFERROR(Tableau13[[#This Row],[Coût total présenté par le bénéficiaire]]*$F$7,"")</f>
        <v/>
      </c>
      <c r="P80" s="33" t="str">
        <f>IFERROR(Tableau13[[#This Row],[Montant de l''aide]]-Tableau13[[#This Row],[Montant de l''aide FEDER]],"")</f>
        <v/>
      </c>
    </row>
    <row r="81" spans="1:16" s="16" customFormat="1" ht="13.5" customHeight="1" x14ac:dyDescent="0.35">
      <c r="A81" s="40"/>
      <c r="B81" s="40"/>
      <c r="C81" s="41"/>
      <c r="D81" s="41"/>
      <c r="E81" s="42" t="str">
        <f>IFERROR(VLOOKUP(D81,'OCS 2025'!$B$5:$E$16,3,0),"")</f>
        <v/>
      </c>
      <c r="F81" s="41"/>
      <c r="G81" s="43" t="str">
        <f>IFERROR(IF(Tableau13[[#This Row],[Codification BSCU]]="Groupage INTRANT, fret aérien","-",E81*F81),"")</f>
        <v/>
      </c>
      <c r="H81" s="44"/>
      <c r="I81" s="44"/>
      <c r="J81" s="45" t="str">
        <f t="shared" si="4"/>
        <v/>
      </c>
      <c r="K81" s="46"/>
      <c r="L81" s="46"/>
      <c r="M81" s="34" t="str">
        <f>IFERROR(IF(Tableau13[[#This Row],[Codification BSCU]]="Groupage INTRANT, fret aérien",E81*I81,G81*J81),"")</f>
        <v/>
      </c>
      <c r="N81" s="35" t="str">
        <f t="shared" si="3"/>
        <v/>
      </c>
      <c r="O81" s="33" t="str">
        <f>IFERROR(Tableau13[[#This Row],[Coût total présenté par le bénéficiaire]]*$F$7,"")</f>
        <v/>
      </c>
      <c r="P81" s="33" t="str">
        <f>IFERROR(Tableau13[[#This Row],[Montant de l''aide]]-Tableau13[[#This Row],[Montant de l''aide FEDER]],"")</f>
        <v/>
      </c>
    </row>
    <row r="82" spans="1:16" s="16" customFormat="1" ht="13.5" customHeight="1" x14ac:dyDescent="0.35">
      <c r="A82" s="40"/>
      <c r="B82" s="40"/>
      <c r="C82" s="41"/>
      <c r="D82" s="41"/>
      <c r="E82" s="42" t="str">
        <f>IFERROR(VLOOKUP(D82,'OCS 2025'!$B$5:$E$16,3,0),"")</f>
        <v/>
      </c>
      <c r="F82" s="41"/>
      <c r="G82" s="43" t="str">
        <f>IFERROR(IF(Tableau13[[#This Row],[Codification BSCU]]="Groupage INTRANT, fret aérien","-",E82*F82),"")</f>
        <v/>
      </c>
      <c r="H82" s="44"/>
      <c r="I82" s="44"/>
      <c r="J82" s="45" t="str">
        <f t="shared" si="4"/>
        <v/>
      </c>
      <c r="K82" s="46"/>
      <c r="L82" s="46"/>
      <c r="M82" s="34" t="str">
        <f>IFERROR(IF(Tableau13[[#This Row],[Codification BSCU]]="Groupage INTRANT, fret aérien",E82*I82,G82*J82),"")</f>
        <v/>
      </c>
      <c r="N82" s="35" t="str">
        <f t="shared" si="3"/>
        <v/>
      </c>
      <c r="O82" s="33" t="str">
        <f>IFERROR(Tableau13[[#This Row],[Coût total présenté par le bénéficiaire]]*$F$7,"")</f>
        <v/>
      </c>
      <c r="P82" s="33" t="str">
        <f>IFERROR(Tableau13[[#This Row],[Montant de l''aide]]-Tableau13[[#This Row],[Montant de l''aide FEDER]],"")</f>
        <v/>
      </c>
    </row>
    <row r="83" spans="1:16" s="16" customFormat="1" ht="13.5" customHeight="1" x14ac:dyDescent="0.35">
      <c r="A83" s="40"/>
      <c r="B83" s="40"/>
      <c r="C83" s="41"/>
      <c r="D83" s="41"/>
      <c r="E83" s="42" t="str">
        <f>IFERROR(VLOOKUP(D83,'OCS 2025'!$B$5:$E$16,3,0),"")</f>
        <v/>
      </c>
      <c r="F83" s="41"/>
      <c r="G83" s="43" t="str">
        <f>IFERROR(IF(Tableau13[[#This Row],[Codification BSCU]]="Groupage INTRANT, fret aérien","-",E83*F83),"")</f>
        <v/>
      </c>
      <c r="H83" s="44"/>
      <c r="I83" s="44"/>
      <c r="J83" s="45" t="str">
        <f t="shared" si="4"/>
        <v/>
      </c>
      <c r="K83" s="46"/>
      <c r="L83" s="46"/>
      <c r="M83" s="34" t="str">
        <f>IFERROR(IF(Tableau13[[#This Row],[Codification BSCU]]="Groupage INTRANT, fret aérien",E83*I83,G83*J83),"")</f>
        <v/>
      </c>
      <c r="N83" s="35" t="str">
        <f t="shared" si="3"/>
        <v/>
      </c>
      <c r="O83" s="33" t="str">
        <f>IFERROR(Tableau13[[#This Row],[Coût total présenté par le bénéficiaire]]*$F$7,"")</f>
        <v/>
      </c>
      <c r="P83" s="33" t="str">
        <f>IFERROR(Tableau13[[#This Row],[Montant de l''aide]]-Tableau13[[#This Row],[Montant de l''aide FEDER]],"")</f>
        <v/>
      </c>
    </row>
    <row r="84" spans="1:16" s="16" customFormat="1" ht="13.5" customHeight="1" x14ac:dyDescent="0.35">
      <c r="A84" s="40"/>
      <c r="B84" s="40"/>
      <c r="C84" s="41"/>
      <c r="D84" s="41"/>
      <c r="E84" s="42" t="str">
        <f>IFERROR(VLOOKUP(D84,'OCS 2025'!$B$5:$E$16,3,0),"")</f>
        <v/>
      </c>
      <c r="F84" s="41"/>
      <c r="G84" s="43" t="str">
        <f>IFERROR(IF(Tableau13[[#This Row],[Codification BSCU]]="Groupage INTRANT, fret aérien","-",E84*F84),"")</f>
        <v/>
      </c>
      <c r="H84" s="44"/>
      <c r="I84" s="44"/>
      <c r="J84" s="45" t="str">
        <f t="shared" si="4"/>
        <v/>
      </c>
      <c r="K84" s="46"/>
      <c r="L84" s="46"/>
      <c r="M84" s="34" t="str">
        <f>IFERROR(IF(Tableau13[[#This Row],[Codification BSCU]]="Groupage INTRANT, fret aérien",E84*I84,G84*J84),"")</f>
        <v/>
      </c>
      <c r="N84" s="35" t="str">
        <f t="shared" si="3"/>
        <v/>
      </c>
      <c r="O84" s="33" t="str">
        <f>IFERROR(Tableau13[[#This Row],[Coût total présenté par le bénéficiaire]]*$F$7,"")</f>
        <v/>
      </c>
      <c r="P84" s="33" t="str">
        <f>IFERROR(Tableau13[[#This Row],[Montant de l''aide]]-Tableau13[[#This Row],[Montant de l''aide FEDER]],"")</f>
        <v/>
      </c>
    </row>
    <row r="85" spans="1:16" s="16" customFormat="1" ht="13.5" customHeight="1" x14ac:dyDescent="0.35">
      <c r="A85" s="40"/>
      <c r="B85" s="40"/>
      <c r="C85" s="41"/>
      <c r="D85" s="41"/>
      <c r="E85" s="42" t="str">
        <f>IFERROR(VLOOKUP(D85,'OCS 2025'!$B$5:$E$16,3,0),"")</f>
        <v/>
      </c>
      <c r="F85" s="41"/>
      <c r="G85" s="43" t="str">
        <f>IFERROR(IF(Tableau13[[#This Row],[Codification BSCU]]="Groupage INTRANT, fret aérien","-",E85*F85),"")</f>
        <v/>
      </c>
      <c r="H85" s="44"/>
      <c r="I85" s="44"/>
      <c r="J85" s="45" t="str">
        <f t="shared" si="4"/>
        <v/>
      </c>
      <c r="K85" s="46"/>
      <c r="L85" s="46"/>
      <c r="M85" s="34" t="str">
        <f>IFERROR(IF(Tableau13[[#This Row],[Codification BSCU]]="Groupage INTRANT, fret aérien",E85*I85,G85*J85),"")</f>
        <v/>
      </c>
      <c r="N85" s="35" t="str">
        <f t="shared" si="3"/>
        <v/>
      </c>
      <c r="O85" s="33" t="str">
        <f>IFERROR(Tableau13[[#This Row],[Coût total présenté par le bénéficiaire]]*$F$7,"")</f>
        <v/>
      </c>
      <c r="P85" s="33" t="str">
        <f>IFERROR(Tableau13[[#This Row],[Montant de l''aide]]-Tableau13[[#This Row],[Montant de l''aide FEDER]],"")</f>
        <v/>
      </c>
    </row>
    <row r="86" spans="1:16" s="16" customFormat="1" ht="13.5" customHeight="1" x14ac:dyDescent="0.35">
      <c r="A86" s="40"/>
      <c r="B86" s="40"/>
      <c r="C86" s="41"/>
      <c r="D86" s="41"/>
      <c r="E86" s="42" t="str">
        <f>IFERROR(VLOOKUP(D86,'OCS 2025'!$B$5:$E$16,3,0),"")</f>
        <v/>
      </c>
      <c r="F86" s="41"/>
      <c r="G86" s="43" t="str">
        <f>IFERROR(IF(Tableau13[[#This Row],[Codification BSCU]]="Groupage INTRANT, fret aérien","-",E86*F86),"")</f>
        <v/>
      </c>
      <c r="H86" s="44"/>
      <c r="I86" s="44"/>
      <c r="J86" s="45" t="str">
        <f t="shared" si="4"/>
        <v/>
      </c>
      <c r="K86" s="46"/>
      <c r="L86" s="46"/>
      <c r="M86" s="34" t="str">
        <f>IFERROR(IF(Tableau13[[#This Row],[Codification BSCU]]="Groupage INTRANT, fret aérien",E86*I86,G86*J86),"")</f>
        <v/>
      </c>
      <c r="N86" s="35" t="str">
        <f t="shared" si="3"/>
        <v/>
      </c>
      <c r="O86" s="33" t="str">
        <f>IFERROR(Tableau13[[#This Row],[Coût total présenté par le bénéficiaire]]*$F$7,"")</f>
        <v/>
      </c>
      <c r="P86" s="33" t="str">
        <f>IFERROR(Tableau13[[#This Row],[Montant de l''aide]]-Tableau13[[#This Row],[Montant de l''aide FEDER]],"")</f>
        <v/>
      </c>
    </row>
    <row r="87" spans="1:16" s="16" customFormat="1" ht="13.5" customHeight="1" x14ac:dyDescent="0.35">
      <c r="A87" s="40"/>
      <c r="B87" s="40"/>
      <c r="C87" s="41"/>
      <c r="D87" s="41"/>
      <c r="E87" s="42" t="str">
        <f>IFERROR(VLOOKUP(D87,'OCS 2025'!$B$5:$E$16,3,0),"")</f>
        <v/>
      </c>
      <c r="F87" s="41"/>
      <c r="G87" s="43" t="str">
        <f>IFERROR(IF(Tableau13[[#This Row],[Codification BSCU]]="Groupage INTRANT, fret aérien","-",E87*F87),"")</f>
        <v/>
      </c>
      <c r="H87" s="44"/>
      <c r="I87" s="44"/>
      <c r="J87" s="45" t="str">
        <f t="shared" si="4"/>
        <v/>
      </c>
      <c r="K87" s="46"/>
      <c r="L87" s="46"/>
      <c r="M87" s="34" t="str">
        <f>IFERROR(IF(Tableau13[[#This Row],[Codification BSCU]]="Groupage INTRANT, fret aérien",E87*I87,G87*J87),"")</f>
        <v/>
      </c>
      <c r="N87" s="35" t="str">
        <f t="shared" si="3"/>
        <v/>
      </c>
      <c r="O87" s="33" t="str">
        <f>IFERROR(Tableau13[[#This Row],[Coût total présenté par le bénéficiaire]]*$F$7,"")</f>
        <v/>
      </c>
      <c r="P87" s="33" t="str">
        <f>IFERROR(Tableau13[[#This Row],[Montant de l''aide]]-Tableau13[[#This Row],[Montant de l''aide FEDER]],"")</f>
        <v/>
      </c>
    </row>
    <row r="88" spans="1:16" s="16" customFormat="1" ht="13.5" customHeight="1" x14ac:dyDescent="0.35">
      <c r="A88" s="40"/>
      <c r="B88" s="40"/>
      <c r="C88" s="41"/>
      <c r="D88" s="41"/>
      <c r="E88" s="42" t="str">
        <f>IFERROR(VLOOKUP(D88,'OCS 2025'!$B$5:$E$16,3,0),"")</f>
        <v/>
      </c>
      <c r="F88" s="41"/>
      <c r="G88" s="43" t="str">
        <f>IFERROR(IF(Tableau13[[#This Row],[Codification BSCU]]="Groupage INTRANT, fret aérien","-",E88*F88),"")</f>
        <v/>
      </c>
      <c r="H88" s="44"/>
      <c r="I88" s="44"/>
      <c r="J88" s="45" t="str">
        <f t="shared" si="4"/>
        <v/>
      </c>
      <c r="K88" s="46"/>
      <c r="L88" s="46"/>
      <c r="M88" s="34" t="str">
        <f>IFERROR(IF(Tableau13[[#This Row],[Codification BSCU]]="Groupage INTRANT, fret aérien",E88*I88,G88*J88),"")</f>
        <v/>
      </c>
      <c r="N88" s="35" t="str">
        <f t="shared" si="3"/>
        <v/>
      </c>
      <c r="O88" s="33" t="str">
        <f>IFERROR(Tableau13[[#This Row],[Coût total présenté par le bénéficiaire]]*$F$7,"")</f>
        <v/>
      </c>
      <c r="P88" s="33" t="str">
        <f>IFERROR(Tableau13[[#This Row],[Montant de l''aide]]-Tableau13[[#This Row],[Montant de l''aide FEDER]],"")</f>
        <v/>
      </c>
    </row>
    <row r="89" spans="1:16" s="16" customFormat="1" ht="13.5" customHeight="1" x14ac:dyDescent="0.35">
      <c r="A89" s="40"/>
      <c r="B89" s="40"/>
      <c r="C89" s="41"/>
      <c r="D89" s="41"/>
      <c r="E89" s="42" t="str">
        <f>IFERROR(VLOOKUP(D89,'OCS 2025'!$B$5:$E$16,3,0),"")</f>
        <v/>
      </c>
      <c r="F89" s="41"/>
      <c r="G89" s="43" t="str">
        <f>IFERROR(IF(Tableau13[[#This Row],[Codification BSCU]]="Groupage INTRANT, fret aérien","-",E89*F89),"")</f>
        <v/>
      </c>
      <c r="H89" s="44"/>
      <c r="I89" s="44"/>
      <c r="J89" s="45" t="str">
        <f t="shared" si="4"/>
        <v/>
      </c>
      <c r="K89" s="46"/>
      <c r="L89" s="46"/>
      <c r="M89" s="34" t="str">
        <f>IFERROR(IF(Tableau13[[#This Row],[Codification BSCU]]="Groupage INTRANT, fret aérien",E89*I89,G89*J89),"")</f>
        <v/>
      </c>
      <c r="N89" s="35" t="str">
        <f t="shared" si="3"/>
        <v/>
      </c>
      <c r="O89" s="33" t="str">
        <f>IFERROR(Tableau13[[#This Row],[Coût total présenté par le bénéficiaire]]*$F$7,"")</f>
        <v/>
      </c>
      <c r="P89" s="33" t="str">
        <f>IFERROR(Tableau13[[#This Row],[Montant de l''aide]]-Tableau13[[#This Row],[Montant de l''aide FEDER]],"")</f>
        <v/>
      </c>
    </row>
    <row r="90" spans="1:16" s="16" customFormat="1" ht="13.5" customHeight="1" x14ac:dyDescent="0.35">
      <c r="A90" s="40"/>
      <c r="B90" s="40"/>
      <c r="C90" s="41"/>
      <c r="D90" s="41"/>
      <c r="E90" s="42" t="str">
        <f>IFERROR(VLOOKUP(D90,'OCS 2025'!$B$5:$E$16,3,0),"")</f>
        <v/>
      </c>
      <c r="F90" s="41"/>
      <c r="G90" s="43" t="str">
        <f>IFERROR(IF(Tableau13[[#This Row],[Codification BSCU]]="Groupage INTRANT, fret aérien","-",E90*F90),"")</f>
        <v/>
      </c>
      <c r="H90" s="44"/>
      <c r="I90" s="44"/>
      <c r="J90" s="45" t="str">
        <f t="shared" si="4"/>
        <v/>
      </c>
      <c r="K90" s="46"/>
      <c r="L90" s="46"/>
      <c r="M90" s="34" t="str">
        <f>IFERROR(IF(Tableau13[[#This Row],[Codification BSCU]]="Groupage INTRANT, fret aérien",E90*I90,G90*J90),"")</f>
        <v/>
      </c>
      <c r="N90" s="35" t="str">
        <f t="shared" si="3"/>
        <v/>
      </c>
      <c r="O90" s="33" t="str">
        <f>IFERROR(Tableau13[[#This Row],[Coût total présenté par le bénéficiaire]]*$F$7,"")</f>
        <v/>
      </c>
      <c r="P90" s="33" t="str">
        <f>IFERROR(Tableau13[[#This Row],[Montant de l''aide]]-Tableau13[[#This Row],[Montant de l''aide FEDER]],"")</f>
        <v/>
      </c>
    </row>
    <row r="91" spans="1:16" s="16" customFormat="1" ht="13.5" customHeight="1" x14ac:dyDescent="0.35">
      <c r="A91" s="40"/>
      <c r="B91" s="40"/>
      <c r="C91" s="41"/>
      <c r="D91" s="41"/>
      <c r="E91" s="42" t="str">
        <f>IFERROR(VLOOKUP(D91,'OCS 2025'!$B$5:$E$16,3,0),"")</f>
        <v/>
      </c>
      <c r="F91" s="41"/>
      <c r="G91" s="43" t="str">
        <f>IFERROR(IF(Tableau13[[#This Row],[Codification BSCU]]="Groupage INTRANT, fret aérien","-",E91*F91),"")</f>
        <v/>
      </c>
      <c r="H91" s="44"/>
      <c r="I91" s="44"/>
      <c r="J91" s="45" t="str">
        <f t="shared" si="4"/>
        <v/>
      </c>
      <c r="K91" s="46"/>
      <c r="L91" s="46"/>
      <c r="M91" s="34" t="str">
        <f>IFERROR(IF(Tableau13[[#This Row],[Codification BSCU]]="Groupage INTRANT, fret aérien",E91*I91,G91*J91),"")</f>
        <v/>
      </c>
      <c r="N91" s="35" t="str">
        <f t="shared" si="3"/>
        <v/>
      </c>
      <c r="O91" s="33" t="str">
        <f>IFERROR(Tableau13[[#This Row],[Coût total présenté par le bénéficiaire]]*$F$7,"")</f>
        <v/>
      </c>
      <c r="P91" s="33" t="str">
        <f>IFERROR(Tableau13[[#This Row],[Montant de l''aide]]-Tableau13[[#This Row],[Montant de l''aide FEDER]],"")</f>
        <v/>
      </c>
    </row>
    <row r="92" spans="1:16" s="16" customFormat="1" ht="13.5" customHeight="1" x14ac:dyDescent="0.35">
      <c r="A92" s="40"/>
      <c r="B92" s="40"/>
      <c r="C92" s="41"/>
      <c r="D92" s="41"/>
      <c r="E92" s="42" t="str">
        <f>IFERROR(VLOOKUP(D92,'OCS 2025'!$B$5:$E$16,3,0),"")</f>
        <v/>
      </c>
      <c r="F92" s="41"/>
      <c r="G92" s="43" t="str">
        <f>IFERROR(IF(Tableau13[[#This Row],[Codification BSCU]]="Groupage INTRANT, fret aérien","-",E92*F92),"")</f>
        <v/>
      </c>
      <c r="H92" s="44"/>
      <c r="I92" s="44"/>
      <c r="J92" s="45" t="str">
        <f t="shared" si="4"/>
        <v/>
      </c>
      <c r="K92" s="46"/>
      <c r="L92" s="46"/>
      <c r="M92" s="34" t="str">
        <f>IFERROR(IF(Tableau13[[#This Row],[Codification BSCU]]="Groupage INTRANT, fret aérien",E92*I92,G92*J92),"")</f>
        <v/>
      </c>
      <c r="N92" s="35" t="str">
        <f t="shared" si="3"/>
        <v/>
      </c>
      <c r="O92" s="33" t="str">
        <f>IFERROR(Tableau13[[#This Row],[Coût total présenté par le bénéficiaire]]*$F$7,"")</f>
        <v/>
      </c>
      <c r="P92" s="33" t="str">
        <f>IFERROR(Tableau13[[#This Row],[Montant de l''aide]]-Tableau13[[#This Row],[Montant de l''aide FEDER]],"")</f>
        <v/>
      </c>
    </row>
    <row r="93" spans="1:16" s="16" customFormat="1" ht="13.5" customHeight="1" x14ac:dyDescent="0.35">
      <c r="A93" s="40"/>
      <c r="B93" s="40"/>
      <c r="C93" s="41"/>
      <c r="D93" s="41"/>
      <c r="E93" s="42" t="str">
        <f>IFERROR(VLOOKUP(D93,'OCS 2025'!$B$5:$E$16,3,0),"")</f>
        <v/>
      </c>
      <c r="F93" s="41"/>
      <c r="G93" s="43" t="str">
        <f>IFERROR(IF(Tableau13[[#This Row],[Codification BSCU]]="Groupage INTRANT, fret aérien","-",E93*F93),"")</f>
        <v/>
      </c>
      <c r="H93" s="44"/>
      <c r="I93" s="44"/>
      <c r="J93" s="45" t="str">
        <f t="shared" si="4"/>
        <v/>
      </c>
      <c r="K93" s="46"/>
      <c r="L93" s="46"/>
      <c r="M93" s="34" t="str">
        <f>IFERROR(IF(Tableau13[[#This Row],[Codification BSCU]]="Groupage INTRANT, fret aérien",E93*I93,G93*J93),"")</f>
        <v/>
      </c>
      <c r="N93" s="35" t="str">
        <f t="shared" si="3"/>
        <v/>
      </c>
      <c r="O93" s="33" t="str">
        <f>IFERROR(Tableau13[[#This Row],[Coût total présenté par le bénéficiaire]]*$F$7,"")</f>
        <v/>
      </c>
      <c r="P93" s="33" t="str">
        <f>IFERROR(Tableau13[[#This Row],[Montant de l''aide]]-Tableau13[[#This Row],[Montant de l''aide FEDER]],"")</f>
        <v/>
      </c>
    </row>
    <row r="94" spans="1:16" s="16" customFormat="1" ht="13.5" customHeight="1" x14ac:dyDescent="0.35">
      <c r="A94" s="40"/>
      <c r="B94" s="40"/>
      <c r="C94" s="41"/>
      <c r="D94" s="41"/>
      <c r="E94" s="42" t="str">
        <f>IFERROR(VLOOKUP(D94,'OCS 2025'!$B$5:$E$16,3,0),"")</f>
        <v/>
      </c>
      <c r="F94" s="41"/>
      <c r="G94" s="43" t="str">
        <f>IFERROR(IF(Tableau13[[#This Row],[Codification BSCU]]="Groupage INTRANT, fret aérien","-",E94*F94),"")</f>
        <v/>
      </c>
      <c r="H94" s="44"/>
      <c r="I94" s="44"/>
      <c r="J94" s="45" t="str">
        <f t="shared" si="4"/>
        <v/>
      </c>
      <c r="K94" s="46"/>
      <c r="L94" s="46"/>
      <c r="M94" s="34" t="str">
        <f>IFERROR(IF(Tableau13[[#This Row],[Codification BSCU]]="Groupage INTRANT, fret aérien",E94*I94,G94*J94),"")</f>
        <v/>
      </c>
      <c r="N94" s="35" t="str">
        <f t="shared" si="3"/>
        <v/>
      </c>
      <c r="O94" s="33" t="str">
        <f>IFERROR(Tableau13[[#This Row],[Coût total présenté par le bénéficiaire]]*$F$7,"")</f>
        <v/>
      </c>
      <c r="P94" s="33" t="str">
        <f>IFERROR(Tableau13[[#This Row],[Montant de l''aide]]-Tableau13[[#This Row],[Montant de l''aide FEDER]],"")</f>
        <v/>
      </c>
    </row>
    <row r="95" spans="1:16" s="16" customFormat="1" ht="13.5" customHeight="1" x14ac:dyDescent="0.35">
      <c r="A95" s="40"/>
      <c r="B95" s="40"/>
      <c r="C95" s="41"/>
      <c r="D95" s="41"/>
      <c r="E95" s="42" t="str">
        <f>IFERROR(VLOOKUP(D95,'OCS 2025'!$B$5:$E$16,3,0),"")</f>
        <v/>
      </c>
      <c r="F95" s="41"/>
      <c r="G95" s="43" t="str">
        <f>IFERROR(IF(Tableau13[[#This Row],[Codification BSCU]]="Groupage INTRANT, fret aérien","-",E95*F95),"")</f>
        <v/>
      </c>
      <c r="H95" s="44"/>
      <c r="I95" s="44"/>
      <c r="J95" s="45" t="str">
        <f t="shared" si="4"/>
        <v/>
      </c>
      <c r="K95" s="46"/>
      <c r="L95" s="46"/>
      <c r="M95" s="34" t="str">
        <f>IFERROR(IF(Tableau13[[#This Row],[Codification BSCU]]="Groupage INTRANT, fret aérien",E95*I95,G95*J95),"")</f>
        <v/>
      </c>
      <c r="N95" s="35" t="str">
        <f t="shared" si="3"/>
        <v/>
      </c>
      <c r="O95" s="33" t="str">
        <f>IFERROR(Tableau13[[#This Row],[Coût total présenté par le bénéficiaire]]*$F$7,"")</f>
        <v/>
      </c>
      <c r="P95" s="33" t="str">
        <f>IFERROR(Tableau13[[#This Row],[Montant de l''aide]]-Tableau13[[#This Row],[Montant de l''aide FEDER]],"")</f>
        <v/>
      </c>
    </row>
    <row r="96" spans="1:16" s="16" customFormat="1" ht="13.5" customHeight="1" x14ac:dyDescent="0.35">
      <c r="A96" s="40"/>
      <c r="B96" s="40"/>
      <c r="C96" s="41"/>
      <c r="D96" s="41"/>
      <c r="E96" s="42" t="str">
        <f>IFERROR(VLOOKUP(D96,'OCS 2025'!$B$5:$E$16,3,0),"")</f>
        <v/>
      </c>
      <c r="F96" s="41"/>
      <c r="G96" s="43" t="str">
        <f>IFERROR(IF(Tableau13[[#This Row],[Codification BSCU]]="Groupage INTRANT, fret aérien","-",E96*F96),"")</f>
        <v/>
      </c>
      <c r="H96" s="44"/>
      <c r="I96" s="44"/>
      <c r="J96" s="45" t="str">
        <f t="shared" si="4"/>
        <v/>
      </c>
      <c r="K96" s="46"/>
      <c r="L96" s="46"/>
      <c r="M96" s="34" t="str">
        <f>IFERROR(IF(Tableau13[[#This Row],[Codification BSCU]]="Groupage INTRANT, fret aérien",E96*I96,G96*J96),"")</f>
        <v/>
      </c>
      <c r="N96" s="35" t="str">
        <f t="shared" si="3"/>
        <v/>
      </c>
      <c r="O96" s="33" t="str">
        <f>IFERROR(Tableau13[[#This Row],[Coût total présenté par le bénéficiaire]]*$F$7,"")</f>
        <v/>
      </c>
      <c r="P96" s="33" t="str">
        <f>IFERROR(Tableau13[[#This Row],[Montant de l''aide]]-Tableau13[[#This Row],[Montant de l''aide FEDER]],"")</f>
        <v/>
      </c>
    </row>
    <row r="97" spans="1:16" s="16" customFormat="1" ht="13.5" customHeight="1" x14ac:dyDescent="0.35">
      <c r="A97" s="40"/>
      <c r="B97" s="40"/>
      <c r="C97" s="41"/>
      <c r="D97" s="41"/>
      <c r="E97" s="42" t="str">
        <f>IFERROR(VLOOKUP(D97,'OCS 2025'!$B$5:$E$16,3,0),"")</f>
        <v/>
      </c>
      <c r="F97" s="41"/>
      <c r="G97" s="43" t="str">
        <f>IFERROR(IF(Tableau13[[#This Row],[Codification BSCU]]="Groupage INTRANT, fret aérien","-",E97*F97),"")</f>
        <v/>
      </c>
      <c r="H97" s="44"/>
      <c r="I97" s="44"/>
      <c r="J97" s="45" t="str">
        <f t="shared" si="4"/>
        <v/>
      </c>
      <c r="K97" s="46"/>
      <c r="L97" s="46"/>
      <c r="M97" s="34" t="str">
        <f>IFERROR(IF(Tableau13[[#This Row],[Codification BSCU]]="Groupage INTRANT, fret aérien",E97*I97,G97*J97),"")</f>
        <v/>
      </c>
      <c r="N97" s="35" t="str">
        <f t="shared" si="3"/>
        <v/>
      </c>
      <c r="O97" s="33" t="str">
        <f>IFERROR(Tableau13[[#This Row],[Coût total présenté par le bénéficiaire]]*$F$7,"")</f>
        <v/>
      </c>
      <c r="P97" s="33" t="str">
        <f>IFERROR(Tableau13[[#This Row],[Montant de l''aide]]-Tableau13[[#This Row],[Montant de l''aide FEDER]],"")</f>
        <v/>
      </c>
    </row>
    <row r="98" spans="1:16" s="16" customFormat="1" ht="13.5" customHeight="1" x14ac:dyDescent="0.35">
      <c r="A98" s="40"/>
      <c r="B98" s="40"/>
      <c r="C98" s="41"/>
      <c r="D98" s="41"/>
      <c r="E98" s="42" t="str">
        <f>IFERROR(VLOOKUP(D98,'OCS 2025'!$B$5:$E$16,3,0),"")</f>
        <v/>
      </c>
      <c r="F98" s="41"/>
      <c r="G98" s="43" t="str">
        <f>IFERROR(IF(Tableau13[[#This Row],[Codification BSCU]]="Groupage INTRANT, fret aérien","-",E98*F98),"")</f>
        <v/>
      </c>
      <c r="H98" s="44"/>
      <c r="I98" s="44"/>
      <c r="J98" s="45" t="str">
        <f t="shared" si="4"/>
        <v/>
      </c>
      <c r="K98" s="46"/>
      <c r="L98" s="46"/>
      <c r="M98" s="34" t="str">
        <f>IFERROR(IF(Tableau13[[#This Row],[Codification BSCU]]="Groupage INTRANT, fret aérien",E98*I98,G98*J98),"")</f>
        <v/>
      </c>
      <c r="N98" s="35" t="str">
        <f t="shared" si="3"/>
        <v/>
      </c>
      <c r="O98" s="33" t="str">
        <f>IFERROR(Tableau13[[#This Row],[Coût total présenté par le bénéficiaire]]*$F$7,"")</f>
        <v/>
      </c>
      <c r="P98" s="33" t="str">
        <f>IFERROR(Tableau13[[#This Row],[Montant de l''aide]]-Tableau13[[#This Row],[Montant de l''aide FEDER]],"")</f>
        <v/>
      </c>
    </row>
    <row r="99" spans="1:16" s="16" customFormat="1" ht="13.5" customHeight="1" x14ac:dyDescent="0.35">
      <c r="A99" s="40"/>
      <c r="B99" s="40"/>
      <c r="C99" s="41"/>
      <c r="D99" s="41"/>
      <c r="E99" s="42" t="str">
        <f>IFERROR(VLOOKUP(D99,'OCS 2025'!$B$5:$E$16,3,0),"")</f>
        <v/>
      </c>
      <c r="F99" s="41"/>
      <c r="G99" s="43" t="str">
        <f>IFERROR(IF(Tableau13[[#This Row],[Codification BSCU]]="Groupage INTRANT, fret aérien","-",E99*F99),"")</f>
        <v/>
      </c>
      <c r="H99" s="44"/>
      <c r="I99" s="44"/>
      <c r="J99" s="45" t="str">
        <f t="shared" si="4"/>
        <v/>
      </c>
      <c r="K99" s="46"/>
      <c r="L99" s="46"/>
      <c r="M99" s="34" t="str">
        <f>IFERROR(IF(Tableau13[[#This Row],[Codification BSCU]]="Groupage INTRANT, fret aérien",E99*I99,G99*J99),"")</f>
        <v/>
      </c>
      <c r="N99" s="35" t="str">
        <f t="shared" si="3"/>
        <v/>
      </c>
      <c r="O99" s="33" t="str">
        <f>IFERROR(Tableau13[[#This Row],[Coût total présenté par le bénéficiaire]]*$F$7,"")</f>
        <v/>
      </c>
      <c r="P99" s="33" t="str">
        <f>IFERROR(Tableau13[[#This Row],[Montant de l''aide]]-Tableau13[[#This Row],[Montant de l''aide FEDER]],"")</f>
        <v/>
      </c>
    </row>
    <row r="100" spans="1:16" s="16" customFormat="1" ht="13.5" customHeight="1" x14ac:dyDescent="0.35">
      <c r="A100" s="40"/>
      <c r="B100" s="40"/>
      <c r="C100" s="41"/>
      <c r="D100" s="41"/>
      <c r="E100" s="42" t="str">
        <f>IFERROR(VLOOKUP(D100,'OCS 2025'!$B$5:$E$16,3,0),"")</f>
        <v/>
      </c>
      <c r="F100" s="41"/>
      <c r="G100" s="43" t="str">
        <f>IFERROR(IF(Tableau13[[#This Row],[Codification BSCU]]="Groupage INTRANT, fret aérien","-",E100*F100),"")</f>
        <v/>
      </c>
      <c r="H100" s="44"/>
      <c r="I100" s="44"/>
      <c r="J100" s="45" t="str">
        <f t="shared" si="4"/>
        <v/>
      </c>
      <c r="K100" s="46"/>
      <c r="L100" s="46"/>
      <c r="M100" s="34" t="str">
        <f>IFERROR(IF(Tableau13[[#This Row],[Codification BSCU]]="Groupage INTRANT, fret aérien",E100*I100,G100*J100),"")</f>
        <v/>
      </c>
      <c r="N100" s="35" t="str">
        <f t="shared" si="3"/>
        <v/>
      </c>
      <c r="O100" s="33" t="str">
        <f>IFERROR(Tableau13[[#This Row],[Coût total présenté par le bénéficiaire]]*$F$7,"")</f>
        <v/>
      </c>
      <c r="P100" s="33" t="str">
        <f>IFERROR(Tableau13[[#This Row],[Montant de l''aide]]-Tableau13[[#This Row],[Montant de l''aide FEDER]],"")</f>
        <v/>
      </c>
    </row>
    <row r="101" spans="1:16" s="16" customFormat="1" ht="13.5" customHeight="1" x14ac:dyDescent="0.35">
      <c r="A101" s="40"/>
      <c r="B101" s="40"/>
      <c r="C101" s="41"/>
      <c r="D101" s="41"/>
      <c r="E101" s="42" t="str">
        <f>IFERROR(VLOOKUP(D101,'OCS 2025'!$B$5:$E$16,3,0),"")</f>
        <v/>
      </c>
      <c r="F101" s="41"/>
      <c r="G101" s="43" t="str">
        <f>IFERROR(IF(Tableau13[[#This Row],[Codification BSCU]]="Groupage INTRANT, fret aérien","-",E101*F101),"")</f>
        <v/>
      </c>
      <c r="H101" s="44"/>
      <c r="I101" s="44"/>
      <c r="J101" s="45" t="str">
        <f t="shared" si="4"/>
        <v/>
      </c>
      <c r="K101" s="46"/>
      <c r="L101" s="46"/>
      <c r="M101" s="34" t="str">
        <f>IFERROR(IF(Tableau13[[#This Row],[Codification BSCU]]="Groupage INTRANT, fret aérien",E101*I101,G101*J101),"")</f>
        <v/>
      </c>
      <c r="N101" s="35" t="str">
        <f t="shared" si="3"/>
        <v/>
      </c>
      <c r="O101" s="33" t="str">
        <f>IFERROR(Tableau13[[#This Row],[Coût total présenté par le bénéficiaire]]*$F$7,"")</f>
        <v/>
      </c>
      <c r="P101" s="33" t="str">
        <f>IFERROR(Tableau13[[#This Row],[Montant de l''aide]]-Tableau13[[#This Row],[Montant de l''aide FEDER]],"")</f>
        <v/>
      </c>
    </row>
    <row r="102" spans="1:16" s="16" customFormat="1" ht="13.5" customHeight="1" x14ac:dyDescent="0.35">
      <c r="A102" s="40"/>
      <c r="B102" s="40"/>
      <c r="C102" s="41"/>
      <c r="D102" s="41"/>
      <c r="E102" s="42" t="str">
        <f>IFERROR(VLOOKUP(D102,'OCS 2025'!$B$5:$E$16,3,0),"")</f>
        <v/>
      </c>
      <c r="F102" s="41"/>
      <c r="G102" s="43" t="str">
        <f>IFERROR(IF(Tableau13[[#This Row],[Codification BSCU]]="Groupage INTRANT, fret aérien","-",E102*F102),"")</f>
        <v/>
      </c>
      <c r="H102" s="44"/>
      <c r="I102" s="44"/>
      <c r="J102" s="45" t="str">
        <f t="shared" si="4"/>
        <v/>
      </c>
      <c r="K102" s="46"/>
      <c r="L102" s="46"/>
      <c r="M102" s="34" t="str">
        <f>IFERROR(IF(Tableau13[[#This Row],[Codification BSCU]]="Groupage INTRANT, fret aérien",E102*I102,G102*J102),"")</f>
        <v/>
      </c>
      <c r="N102" s="35" t="str">
        <f t="shared" si="3"/>
        <v/>
      </c>
      <c r="O102" s="33" t="str">
        <f>IFERROR(Tableau13[[#This Row],[Coût total présenté par le bénéficiaire]]*$F$7,"")</f>
        <v/>
      </c>
      <c r="P102" s="33" t="str">
        <f>IFERROR(Tableau13[[#This Row],[Montant de l''aide]]-Tableau13[[#This Row],[Montant de l''aide FEDER]],"")</f>
        <v/>
      </c>
    </row>
    <row r="103" spans="1:16" s="16" customFormat="1" ht="13.5" customHeight="1" x14ac:dyDescent="0.35">
      <c r="A103" s="40"/>
      <c r="B103" s="40"/>
      <c r="C103" s="41"/>
      <c r="D103" s="41"/>
      <c r="E103" s="42" t="str">
        <f>IFERROR(VLOOKUP(D103,'OCS 2025'!$B$5:$E$16,3,0),"")</f>
        <v/>
      </c>
      <c r="F103" s="41"/>
      <c r="G103" s="43" t="str">
        <f>IFERROR(IF(Tableau13[[#This Row],[Codification BSCU]]="Groupage INTRANT, fret aérien","-",E103*F103),"")</f>
        <v/>
      </c>
      <c r="H103" s="44"/>
      <c r="I103" s="44"/>
      <c r="J103" s="45" t="str">
        <f t="shared" si="4"/>
        <v/>
      </c>
      <c r="K103" s="46"/>
      <c r="L103" s="46"/>
      <c r="M103" s="34" t="str">
        <f>IFERROR(IF(Tableau13[[#This Row],[Codification BSCU]]="Groupage INTRANT, fret aérien",E103*I103,G103*J103),"")</f>
        <v/>
      </c>
      <c r="N103" s="35" t="str">
        <f t="shared" si="3"/>
        <v/>
      </c>
      <c r="O103" s="33" t="str">
        <f>IFERROR(Tableau13[[#This Row],[Coût total présenté par le bénéficiaire]]*$F$7,"")</f>
        <v/>
      </c>
      <c r="P103" s="33" t="str">
        <f>IFERROR(Tableau13[[#This Row],[Montant de l''aide]]-Tableau13[[#This Row],[Montant de l''aide FEDER]],"")</f>
        <v/>
      </c>
    </row>
    <row r="104" spans="1:16" s="16" customFormat="1" ht="13.5" customHeight="1" x14ac:dyDescent="0.35">
      <c r="A104" s="40"/>
      <c r="B104" s="40"/>
      <c r="C104" s="41"/>
      <c r="D104" s="41"/>
      <c r="E104" s="42" t="str">
        <f>IFERROR(VLOOKUP(D104,'OCS 2025'!$B$5:$E$16,3,0),"")</f>
        <v/>
      </c>
      <c r="F104" s="41"/>
      <c r="G104" s="43" t="str">
        <f>IFERROR(IF(Tableau13[[#This Row],[Codification BSCU]]="Groupage INTRANT, fret aérien","-",E104*F104),"")</f>
        <v/>
      </c>
      <c r="H104" s="44"/>
      <c r="I104" s="44"/>
      <c r="J104" s="45" t="str">
        <f t="shared" si="4"/>
        <v/>
      </c>
      <c r="K104" s="46"/>
      <c r="L104" s="46"/>
      <c r="M104" s="34" t="str">
        <f>IFERROR(IF(Tableau13[[#This Row],[Codification BSCU]]="Groupage INTRANT, fret aérien",E104*I104,G104*J104),"")</f>
        <v/>
      </c>
      <c r="N104" s="35" t="str">
        <f t="shared" si="3"/>
        <v/>
      </c>
      <c r="O104" s="33" t="str">
        <f>IFERROR(Tableau13[[#This Row],[Coût total présenté par le bénéficiaire]]*$F$7,"")</f>
        <v/>
      </c>
      <c r="P104" s="33" t="str">
        <f>IFERROR(Tableau13[[#This Row],[Montant de l''aide]]-Tableau13[[#This Row],[Montant de l''aide FEDER]],"")</f>
        <v/>
      </c>
    </row>
    <row r="105" spans="1:16" s="16" customFormat="1" ht="13.5" customHeight="1" x14ac:dyDescent="0.35">
      <c r="A105" s="40"/>
      <c r="B105" s="40"/>
      <c r="C105" s="41"/>
      <c r="D105" s="41"/>
      <c r="E105" s="42" t="str">
        <f>IFERROR(VLOOKUP(D105,'OCS 2025'!$B$5:$E$16,3,0),"")</f>
        <v/>
      </c>
      <c r="F105" s="41"/>
      <c r="G105" s="43" t="str">
        <f>IFERROR(IF(Tableau13[[#This Row],[Codification BSCU]]="Groupage INTRANT, fret aérien","-",E105*F105),"")</f>
        <v/>
      </c>
      <c r="H105" s="44"/>
      <c r="I105" s="44"/>
      <c r="J105" s="45" t="str">
        <f t="shared" si="4"/>
        <v/>
      </c>
      <c r="K105" s="46"/>
      <c r="L105" s="46"/>
      <c r="M105" s="34" t="str">
        <f>IFERROR(IF(Tableau13[[#This Row],[Codification BSCU]]="Groupage INTRANT, fret aérien",E105*I105,G105*J105),"")</f>
        <v/>
      </c>
      <c r="N105" s="35" t="str">
        <f t="shared" si="3"/>
        <v/>
      </c>
      <c r="O105" s="33" t="str">
        <f>IFERROR(Tableau13[[#This Row],[Coût total présenté par le bénéficiaire]]*$F$7,"")</f>
        <v/>
      </c>
      <c r="P105" s="33" t="str">
        <f>IFERROR(Tableau13[[#This Row],[Montant de l''aide]]-Tableau13[[#This Row],[Montant de l''aide FEDER]],"")</f>
        <v/>
      </c>
    </row>
    <row r="106" spans="1:16" s="16" customFormat="1" ht="13.5" customHeight="1" x14ac:dyDescent="0.35">
      <c r="A106" s="40"/>
      <c r="B106" s="40"/>
      <c r="C106" s="41"/>
      <c r="D106" s="41"/>
      <c r="E106" s="42" t="str">
        <f>IFERROR(VLOOKUP(D106,'OCS 2025'!$B$5:$E$16,3,0),"")</f>
        <v/>
      </c>
      <c r="F106" s="41"/>
      <c r="G106" s="43" t="str">
        <f>IFERROR(IF(Tableau13[[#This Row],[Codification BSCU]]="Groupage INTRANT, fret aérien","-",E106*F106),"")</f>
        <v/>
      </c>
      <c r="H106" s="44"/>
      <c r="I106" s="44"/>
      <c r="J106" s="45" t="str">
        <f t="shared" si="4"/>
        <v/>
      </c>
      <c r="K106" s="46"/>
      <c r="L106" s="46"/>
      <c r="M106" s="34" t="str">
        <f>IFERROR(IF(Tableau13[[#This Row],[Codification BSCU]]="Groupage INTRANT, fret aérien",E106*I106,G106*J106),"")</f>
        <v/>
      </c>
      <c r="N106" s="35" t="str">
        <f t="shared" si="3"/>
        <v/>
      </c>
      <c r="O106" s="33" t="str">
        <f>IFERROR(Tableau13[[#This Row],[Coût total présenté par le bénéficiaire]]*$F$7,"")</f>
        <v/>
      </c>
      <c r="P106" s="33" t="str">
        <f>IFERROR(Tableau13[[#This Row],[Montant de l''aide]]-Tableau13[[#This Row],[Montant de l''aide FEDER]],"")</f>
        <v/>
      </c>
    </row>
    <row r="107" spans="1:16" s="16" customFormat="1" ht="13.5" customHeight="1" x14ac:dyDescent="0.35">
      <c r="A107" s="40"/>
      <c r="B107" s="40"/>
      <c r="C107" s="41"/>
      <c r="D107" s="41"/>
      <c r="E107" s="42" t="str">
        <f>IFERROR(VLOOKUP(D107,'OCS 2025'!$B$5:$E$16,3,0),"")</f>
        <v/>
      </c>
      <c r="F107" s="41"/>
      <c r="G107" s="43" t="str">
        <f>IFERROR(IF(Tableau13[[#This Row],[Codification BSCU]]="Groupage INTRANT, fret aérien","-",E107*F107),"")</f>
        <v/>
      </c>
      <c r="H107" s="44"/>
      <c r="I107" s="44"/>
      <c r="J107" s="45" t="str">
        <f t="shared" si="4"/>
        <v/>
      </c>
      <c r="K107" s="46"/>
      <c r="L107" s="46"/>
      <c r="M107" s="34" t="str">
        <f>IFERROR(IF(Tableau13[[#This Row],[Codification BSCU]]="Groupage INTRANT, fret aérien",E107*I107,G107*J107),"")</f>
        <v/>
      </c>
      <c r="N107" s="35" t="str">
        <f t="shared" si="3"/>
        <v/>
      </c>
      <c r="O107" s="33" t="str">
        <f>IFERROR(Tableau13[[#This Row],[Coût total présenté par le bénéficiaire]]*$F$7,"")</f>
        <v/>
      </c>
      <c r="P107" s="33" t="str">
        <f>IFERROR(Tableau13[[#This Row],[Montant de l''aide]]-Tableau13[[#This Row],[Montant de l''aide FEDER]],"")</f>
        <v/>
      </c>
    </row>
    <row r="108" spans="1:16" s="16" customFormat="1" ht="13.5" customHeight="1" x14ac:dyDescent="0.35">
      <c r="A108" s="40"/>
      <c r="B108" s="40"/>
      <c r="C108" s="41"/>
      <c r="D108" s="41"/>
      <c r="E108" s="42" t="str">
        <f>IFERROR(VLOOKUP(D108,'OCS 2025'!$B$5:$E$16,3,0),"")</f>
        <v/>
      </c>
      <c r="F108" s="41"/>
      <c r="G108" s="43" t="str">
        <f>IFERROR(IF(Tableau13[[#This Row],[Codification BSCU]]="Groupage INTRANT, fret aérien","-",E108*F108),"")</f>
        <v/>
      </c>
      <c r="H108" s="44"/>
      <c r="I108" s="44"/>
      <c r="J108" s="45" t="str">
        <f t="shared" si="4"/>
        <v/>
      </c>
      <c r="K108" s="46"/>
      <c r="L108" s="46"/>
      <c r="M108" s="34" t="str">
        <f>IFERROR(IF(Tableau13[[#This Row],[Codification BSCU]]="Groupage INTRANT, fret aérien",E108*I108,G108*J108),"")</f>
        <v/>
      </c>
      <c r="N108" s="35" t="str">
        <f t="shared" si="3"/>
        <v/>
      </c>
      <c r="O108" s="33" t="str">
        <f>IFERROR(Tableau13[[#This Row],[Coût total présenté par le bénéficiaire]]*$F$7,"")</f>
        <v/>
      </c>
      <c r="P108" s="33" t="str">
        <f>IFERROR(Tableau13[[#This Row],[Montant de l''aide]]-Tableau13[[#This Row],[Montant de l''aide FEDER]],"")</f>
        <v/>
      </c>
    </row>
    <row r="109" spans="1:16" s="16" customFormat="1" ht="13.5" customHeight="1" x14ac:dyDescent="0.35">
      <c r="A109" s="40"/>
      <c r="B109" s="40"/>
      <c r="C109" s="41"/>
      <c r="D109" s="41"/>
      <c r="E109" s="42" t="str">
        <f>IFERROR(VLOOKUP(D109,'OCS 2025'!$B$5:$E$16,3,0),"")</f>
        <v/>
      </c>
      <c r="F109" s="41"/>
      <c r="G109" s="43" t="str">
        <f>IFERROR(IF(Tableau13[[#This Row],[Codification BSCU]]="Groupage INTRANT, fret aérien","-",E109*F109),"")</f>
        <v/>
      </c>
      <c r="H109" s="44"/>
      <c r="I109" s="44"/>
      <c r="J109" s="45" t="str">
        <f t="shared" si="4"/>
        <v/>
      </c>
      <c r="K109" s="46"/>
      <c r="L109" s="46"/>
      <c r="M109" s="34" t="str">
        <f>IFERROR(IF(Tableau13[[#This Row],[Codification BSCU]]="Groupage INTRANT, fret aérien",E109*I109,G109*J109),"")</f>
        <v/>
      </c>
      <c r="N109" s="35" t="str">
        <f t="shared" si="3"/>
        <v/>
      </c>
      <c r="O109" s="33" t="str">
        <f>IFERROR(Tableau13[[#This Row],[Coût total présenté par le bénéficiaire]]*$F$7,"")</f>
        <v/>
      </c>
      <c r="P109" s="33" t="str">
        <f>IFERROR(Tableau13[[#This Row],[Montant de l''aide]]-Tableau13[[#This Row],[Montant de l''aide FEDER]],"")</f>
        <v/>
      </c>
    </row>
    <row r="110" spans="1:16" s="16" customFormat="1" ht="13.5" customHeight="1" x14ac:dyDescent="0.35">
      <c r="A110" s="40"/>
      <c r="B110" s="40"/>
      <c r="C110" s="41"/>
      <c r="D110" s="41"/>
      <c r="E110" s="42" t="str">
        <f>IFERROR(VLOOKUP(D110,'OCS 2025'!$B$5:$E$16,3,0),"")</f>
        <v/>
      </c>
      <c r="F110" s="41"/>
      <c r="G110" s="43" t="str">
        <f>IFERROR(IF(Tableau13[[#This Row],[Codification BSCU]]="Groupage INTRANT, fret aérien","-",E110*F110),"")</f>
        <v/>
      </c>
      <c r="H110" s="44"/>
      <c r="I110" s="44"/>
      <c r="J110" s="45" t="str">
        <f t="shared" si="4"/>
        <v/>
      </c>
      <c r="K110" s="46"/>
      <c r="L110" s="46"/>
      <c r="M110" s="34" t="str">
        <f>IFERROR(IF(Tableau13[[#This Row],[Codification BSCU]]="Groupage INTRANT, fret aérien",E110*I110,G110*J110),"")</f>
        <v/>
      </c>
      <c r="N110" s="35" t="str">
        <f t="shared" si="3"/>
        <v/>
      </c>
      <c r="O110" s="33" t="str">
        <f>IFERROR(Tableau13[[#This Row],[Coût total présenté par le bénéficiaire]]*$F$7,"")</f>
        <v/>
      </c>
      <c r="P110" s="33" t="str">
        <f>IFERROR(Tableau13[[#This Row],[Montant de l''aide]]-Tableau13[[#This Row],[Montant de l''aide FEDER]],"")</f>
        <v/>
      </c>
    </row>
    <row r="111" spans="1:16" s="16" customFormat="1" ht="13.5" customHeight="1" x14ac:dyDescent="0.35">
      <c r="A111" s="40"/>
      <c r="B111" s="40"/>
      <c r="C111" s="41"/>
      <c r="D111" s="41"/>
      <c r="E111" s="42" t="str">
        <f>IFERROR(VLOOKUP(D111,'OCS 2025'!$B$5:$E$16,3,0),"")</f>
        <v/>
      </c>
      <c r="F111" s="41"/>
      <c r="G111" s="43" t="str">
        <f>IFERROR(IF(Tableau13[[#This Row],[Codification BSCU]]="Groupage INTRANT, fret aérien","-",E111*F111),"")</f>
        <v/>
      </c>
      <c r="H111" s="44"/>
      <c r="I111" s="44"/>
      <c r="J111" s="45" t="str">
        <f t="shared" si="4"/>
        <v/>
      </c>
      <c r="K111" s="46"/>
      <c r="L111" s="46"/>
      <c r="M111" s="34" t="str">
        <f>IFERROR(IF(Tableau13[[#This Row],[Codification BSCU]]="Groupage INTRANT, fret aérien",E111*I111,G111*J111),"")</f>
        <v/>
      </c>
      <c r="N111" s="35" t="str">
        <f t="shared" si="3"/>
        <v/>
      </c>
      <c r="O111" s="33" t="str">
        <f>IFERROR(Tableau13[[#This Row],[Coût total présenté par le bénéficiaire]]*$F$7,"")</f>
        <v/>
      </c>
      <c r="P111" s="33" t="str">
        <f>IFERROR(Tableau13[[#This Row],[Montant de l''aide]]-Tableau13[[#This Row],[Montant de l''aide FEDER]],"")</f>
        <v/>
      </c>
    </row>
    <row r="112" spans="1:16" s="16" customFormat="1" ht="13.5" customHeight="1" x14ac:dyDescent="0.35">
      <c r="A112" s="40"/>
      <c r="B112" s="40"/>
      <c r="C112" s="41"/>
      <c r="D112" s="41"/>
      <c r="E112" s="42" t="str">
        <f>IFERROR(VLOOKUP(D112,'OCS 2025'!$B$5:$E$16,3,0),"")</f>
        <v/>
      </c>
      <c r="F112" s="41"/>
      <c r="G112" s="43" t="str">
        <f>IFERROR(IF(Tableau13[[#This Row],[Codification BSCU]]="Groupage INTRANT, fret aérien","-",E112*F112),"")</f>
        <v/>
      </c>
      <c r="H112" s="44"/>
      <c r="I112" s="44"/>
      <c r="J112" s="45" t="str">
        <f t="shared" si="4"/>
        <v/>
      </c>
      <c r="K112" s="46"/>
      <c r="L112" s="46"/>
      <c r="M112" s="34" t="str">
        <f>IFERROR(IF(Tableau13[[#This Row],[Codification BSCU]]="Groupage INTRANT, fret aérien",E112*I112,G112*J112),"")</f>
        <v/>
      </c>
      <c r="N112" s="35" t="str">
        <f t="shared" si="3"/>
        <v/>
      </c>
      <c r="O112" s="33" t="str">
        <f>IFERROR(Tableau13[[#This Row],[Coût total présenté par le bénéficiaire]]*$F$7,"")</f>
        <v/>
      </c>
      <c r="P112" s="33" t="str">
        <f>IFERROR(Tableau13[[#This Row],[Montant de l''aide]]-Tableau13[[#This Row],[Montant de l''aide FEDER]],"")</f>
        <v/>
      </c>
    </row>
    <row r="113" spans="1:16" s="16" customFormat="1" ht="13.5" customHeight="1" x14ac:dyDescent="0.35">
      <c r="A113" s="40"/>
      <c r="B113" s="40"/>
      <c r="C113" s="41"/>
      <c r="D113" s="41"/>
      <c r="E113" s="42" t="str">
        <f>IFERROR(VLOOKUP(D113,'OCS 2025'!$B$5:$E$16,3,0),"")</f>
        <v/>
      </c>
      <c r="F113" s="41"/>
      <c r="G113" s="43" t="str">
        <f>IFERROR(IF(Tableau13[[#This Row],[Codification BSCU]]="Groupage INTRANT, fret aérien","-",E113*F113),"")</f>
        <v/>
      </c>
      <c r="H113" s="44"/>
      <c r="I113" s="44"/>
      <c r="J113" s="45" t="str">
        <f t="shared" si="4"/>
        <v/>
      </c>
      <c r="K113" s="46"/>
      <c r="L113" s="46"/>
      <c r="M113" s="34" t="str">
        <f>IFERROR(IF(Tableau13[[#This Row],[Codification BSCU]]="Groupage INTRANT, fret aérien",E113*I113,G113*J113),"")</f>
        <v/>
      </c>
      <c r="N113" s="35" t="str">
        <f t="shared" si="3"/>
        <v/>
      </c>
      <c r="O113" s="33" t="str">
        <f>IFERROR(Tableau13[[#This Row],[Coût total présenté par le bénéficiaire]]*$F$7,"")</f>
        <v/>
      </c>
      <c r="P113" s="33" t="str">
        <f>IFERROR(Tableau13[[#This Row],[Montant de l''aide]]-Tableau13[[#This Row],[Montant de l''aide FEDER]],"")</f>
        <v/>
      </c>
    </row>
    <row r="114" spans="1:16" s="16" customFormat="1" ht="13.5" customHeight="1" x14ac:dyDescent="0.35">
      <c r="A114" s="40"/>
      <c r="B114" s="40"/>
      <c r="C114" s="41"/>
      <c r="D114" s="41"/>
      <c r="E114" s="42" t="str">
        <f>IFERROR(VLOOKUP(D114,'OCS 2025'!$B$5:$E$16,3,0),"")</f>
        <v/>
      </c>
      <c r="F114" s="41"/>
      <c r="G114" s="43" t="str">
        <f>IFERROR(IF(Tableau13[[#This Row],[Codification BSCU]]="Groupage INTRANT, fret aérien","-",E114*F114),"")</f>
        <v/>
      </c>
      <c r="H114" s="44"/>
      <c r="I114" s="44"/>
      <c r="J114" s="45" t="str">
        <f t="shared" si="4"/>
        <v/>
      </c>
      <c r="K114" s="46"/>
      <c r="L114" s="46"/>
      <c r="M114" s="34" t="str">
        <f>IFERROR(IF(Tableau13[[#This Row],[Codification BSCU]]="Groupage INTRANT, fret aérien",E114*I114,G114*J114),"")</f>
        <v/>
      </c>
      <c r="N114" s="35" t="str">
        <f t="shared" si="3"/>
        <v/>
      </c>
      <c r="O114" s="33" t="str">
        <f>IFERROR(Tableau13[[#This Row],[Coût total présenté par le bénéficiaire]]*$F$7,"")</f>
        <v/>
      </c>
      <c r="P114" s="33" t="str">
        <f>IFERROR(Tableau13[[#This Row],[Montant de l''aide]]-Tableau13[[#This Row],[Montant de l''aide FEDER]],"")</f>
        <v/>
      </c>
    </row>
    <row r="115" spans="1:16" s="16" customFormat="1" ht="13.5" customHeight="1" x14ac:dyDescent="0.35">
      <c r="A115" s="40"/>
      <c r="B115" s="40"/>
      <c r="C115" s="41"/>
      <c r="D115" s="41"/>
      <c r="E115" s="42" t="str">
        <f>IFERROR(VLOOKUP(D115,'OCS 2025'!$B$5:$E$16,3,0),"")</f>
        <v/>
      </c>
      <c r="F115" s="41"/>
      <c r="G115" s="43" t="str">
        <f>IFERROR(IF(Tableau13[[#This Row],[Codification BSCU]]="Groupage INTRANT, fret aérien","-",E115*F115),"")</f>
        <v/>
      </c>
      <c r="H115" s="44"/>
      <c r="I115" s="44"/>
      <c r="J115" s="45" t="str">
        <f t="shared" si="4"/>
        <v/>
      </c>
      <c r="K115" s="46"/>
      <c r="L115" s="46"/>
      <c r="M115" s="34" t="str">
        <f>IFERROR(IF(Tableau13[[#This Row],[Codification BSCU]]="Groupage INTRANT, fret aérien",E115*I115,G115*J115),"")</f>
        <v/>
      </c>
      <c r="N115" s="35" t="str">
        <f t="shared" si="3"/>
        <v/>
      </c>
      <c r="O115" s="33" t="str">
        <f>IFERROR(Tableau13[[#This Row],[Coût total présenté par le bénéficiaire]]*$F$7,"")</f>
        <v/>
      </c>
      <c r="P115" s="33" t="str">
        <f>IFERROR(Tableau13[[#This Row],[Montant de l''aide]]-Tableau13[[#This Row],[Montant de l''aide FEDER]],"")</f>
        <v/>
      </c>
    </row>
    <row r="116" spans="1:16" s="16" customFormat="1" ht="13.5" customHeight="1" x14ac:dyDescent="0.35">
      <c r="A116" s="40"/>
      <c r="B116" s="40"/>
      <c r="C116" s="41"/>
      <c r="D116" s="41"/>
      <c r="E116" s="42" t="str">
        <f>IFERROR(VLOOKUP(D116,'OCS 2025'!$B$5:$E$16,3,0),"")</f>
        <v/>
      </c>
      <c r="F116" s="41"/>
      <c r="G116" s="43" t="str">
        <f>IFERROR(IF(Tableau13[[#This Row],[Codification BSCU]]="Groupage INTRANT, fret aérien","-",E116*F116),"")</f>
        <v/>
      </c>
      <c r="H116" s="44"/>
      <c r="I116" s="44"/>
      <c r="J116" s="45" t="str">
        <f t="shared" si="4"/>
        <v/>
      </c>
      <c r="K116" s="46"/>
      <c r="L116" s="46"/>
      <c r="M116" s="34" t="str">
        <f>IFERROR(IF(Tableau13[[#This Row],[Codification BSCU]]="Groupage INTRANT, fret aérien",E116*I116,G116*J116),"")</f>
        <v/>
      </c>
      <c r="N116" s="35" t="str">
        <f t="shared" si="3"/>
        <v/>
      </c>
      <c r="O116" s="33" t="str">
        <f>IFERROR(Tableau13[[#This Row],[Coût total présenté par le bénéficiaire]]*$F$7,"")</f>
        <v/>
      </c>
      <c r="P116" s="33" t="str">
        <f>IFERROR(Tableau13[[#This Row],[Montant de l''aide]]-Tableau13[[#This Row],[Montant de l''aide FEDER]],"")</f>
        <v/>
      </c>
    </row>
    <row r="117" spans="1:16" s="16" customFormat="1" ht="13.5" customHeight="1" x14ac:dyDescent="0.35">
      <c r="A117" s="40"/>
      <c r="B117" s="40"/>
      <c r="C117" s="41"/>
      <c r="D117" s="41"/>
      <c r="E117" s="42" t="str">
        <f>IFERROR(VLOOKUP(D117,'OCS 2025'!$B$5:$E$16,3,0),"")</f>
        <v/>
      </c>
      <c r="F117" s="41"/>
      <c r="G117" s="43" t="str">
        <f>IFERROR(IF(Tableau13[[#This Row],[Codification BSCU]]="Groupage INTRANT, fret aérien","-",E117*F117),"")</f>
        <v/>
      </c>
      <c r="H117" s="44"/>
      <c r="I117" s="44"/>
      <c r="J117" s="45" t="str">
        <f t="shared" si="4"/>
        <v/>
      </c>
      <c r="K117" s="46"/>
      <c r="L117" s="46"/>
      <c r="M117" s="34" t="str">
        <f>IFERROR(IF(Tableau13[[#This Row],[Codification BSCU]]="Groupage INTRANT, fret aérien",E117*I117,G117*J117),"")</f>
        <v/>
      </c>
      <c r="N117" s="35" t="str">
        <f t="shared" si="3"/>
        <v/>
      </c>
      <c r="O117" s="33" t="str">
        <f>IFERROR(Tableau13[[#This Row],[Coût total présenté par le bénéficiaire]]*$F$7,"")</f>
        <v/>
      </c>
      <c r="P117" s="33" t="str">
        <f>IFERROR(Tableau13[[#This Row],[Montant de l''aide]]-Tableau13[[#This Row],[Montant de l''aide FEDER]],"")</f>
        <v/>
      </c>
    </row>
    <row r="118" spans="1:16" s="16" customFormat="1" ht="13.5" customHeight="1" x14ac:dyDescent="0.35">
      <c r="A118" s="40"/>
      <c r="B118" s="40"/>
      <c r="C118" s="41"/>
      <c r="D118" s="41"/>
      <c r="E118" s="42" t="str">
        <f>IFERROR(VLOOKUP(D118,'OCS 2025'!$B$5:$E$16,3,0),"")</f>
        <v/>
      </c>
      <c r="F118" s="41"/>
      <c r="G118" s="43" t="str">
        <f>IFERROR(IF(Tableau13[[#This Row],[Codification BSCU]]="Groupage INTRANT, fret aérien","-",E118*F118),"")</f>
        <v/>
      </c>
      <c r="H118" s="44"/>
      <c r="I118" s="44"/>
      <c r="J118" s="45" t="str">
        <f t="shared" si="4"/>
        <v/>
      </c>
      <c r="K118" s="46"/>
      <c r="L118" s="46"/>
      <c r="M118" s="34" t="str">
        <f>IFERROR(IF(Tableau13[[#This Row],[Codification BSCU]]="Groupage INTRANT, fret aérien",E118*I118,G118*J118),"")</f>
        <v/>
      </c>
      <c r="N118" s="35" t="str">
        <f t="shared" si="3"/>
        <v/>
      </c>
      <c r="O118" s="33" t="str">
        <f>IFERROR(Tableau13[[#This Row],[Coût total présenté par le bénéficiaire]]*$F$7,"")</f>
        <v/>
      </c>
      <c r="P118" s="33" t="str">
        <f>IFERROR(Tableau13[[#This Row],[Montant de l''aide]]-Tableau13[[#This Row],[Montant de l''aide FEDER]],"")</f>
        <v/>
      </c>
    </row>
    <row r="119" spans="1:16" s="16" customFormat="1" ht="13.5" customHeight="1" x14ac:dyDescent="0.35">
      <c r="A119" s="40"/>
      <c r="B119" s="40"/>
      <c r="C119" s="41"/>
      <c r="D119" s="41"/>
      <c r="E119" s="42" t="str">
        <f>IFERROR(VLOOKUP(D119,'OCS 2025'!$B$5:$E$16,3,0),"")</f>
        <v/>
      </c>
      <c r="F119" s="41"/>
      <c r="G119" s="43" t="str">
        <f>IFERROR(IF(Tableau13[[#This Row],[Codification BSCU]]="Groupage INTRANT, fret aérien","-",E119*F119),"")</f>
        <v/>
      </c>
      <c r="H119" s="44"/>
      <c r="I119" s="44"/>
      <c r="J119" s="45" t="str">
        <f t="shared" si="4"/>
        <v/>
      </c>
      <c r="K119" s="46"/>
      <c r="L119" s="46"/>
      <c r="M119" s="34" t="str">
        <f>IFERROR(IF(Tableau13[[#This Row],[Codification BSCU]]="Groupage INTRANT, fret aérien",E119*I119,G119*J119),"")</f>
        <v/>
      </c>
      <c r="N119" s="35" t="str">
        <f t="shared" si="3"/>
        <v/>
      </c>
      <c r="O119" s="33" t="str">
        <f>IFERROR(Tableau13[[#This Row],[Coût total présenté par le bénéficiaire]]*$F$7,"")</f>
        <v/>
      </c>
      <c r="P119" s="33" t="str">
        <f>IFERROR(Tableau13[[#This Row],[Montant de l''aide]]-Tableau13[[#This Row],[Montant de l''aide FEDER]],"")</f>
        <v/>
      </c>
    </row>
    <row r="120" spans="1:16" s="16" customFormat="1" ht="13.5" customHeight="1" x14ac:dyDescent="0.35">
      <c r="A120" s="40"/>
      <c r="B120" s="40"/>
      <c r="C120" s="41"/>
      <c r="D120" s="41"/>
      <c r="E120" s="42" t="str">
        <f>IFERROR(VLOOKUP(D120,'OCS 2025'!$B$5:$E$16,3,0),"")</f>
        <v/>
      </c>
      <c r="F120" s="41"/>
      <c r="G120" s="43" t="str">
        <f>IFERROR(IF(Tableau13[[#This Row],[Codification BSCU]]="Groupage INTRANT, fret aérien","-",E120*F120),"")</f>
        <v/>
      </c>
      <c r="H120" s="44"/>
      <c r="I120" s="44"/>
      <c r="J120" s="45" t="str">
        <f t="shared" si="4"/>
        <v/>
      </c>
      <c r="K120" s="46"/>
      <c r="L120" s="46"/>
      <c r="M120" s="34" t="str">
        <f>IFERROR(IF(Tableau13[[#This Row],[Codification BSCU]]="Groupage INTRANT, fret aérien",E120*I120,G120*J120),"")</f>
        <v/>
      </c>
      <c r="N120" s="35" t="str">
        <f t="shared" si="3"/>
        <v/>
      </c>
      <c r="O120" s="33" t="str">
        <f>IFERROR(Tableau13[[#This Row],[Coût total présenté par le bénéficiaire]]*$F$7,"")</f>
        <v/>
      </c>
      <c r="P120" s="33" t="str">
        <f>IFERROR(Tableau13[[#This Row],[Montant de l''aide]]-Tableau13[[#This Row],[Montant de l''aide FEDER]],"")</f>
        <v/>
      </c>
    </row>
    <row r="121" spans="1:16" s="16" customFormat="1" ht="13.5" customHeight="1" x14ac:dyDescent="0.35">
      <c r="A121" s="40"/>
      <c r="B121" s="40"/>
      <c r="C121" s="41"/>
      <c r="D121" s="41"/>
      <c r="E121" s="42" t="str">
        <f>IFERROR(VLOOKUP(D121,'OCS 2025'!$B$5:$E$16,3,0),"")</f>
        <v/>
      </c>
      <c r="F121" s="41"/>
      <c r="G121" s="43" t="str">
        <f>IFERROR(IF(Tableau13[[#This Row],[Codification BSCU]]="Groupage INTRANT, fret aérien","-",E121*F121),"")</f>
        <v/>
      </c>
      <c r="H121" s="44"/>
      <c r="I121" s="44"/>
      <c r="J121" s="45" t="str">
        <f t="shared" si="4"/>
        <v/>
      </c>
      <c r="K121" s="46"/>
      <c r="L121" s="46"/>
      <c r="M121" s="34" t="str">
        <f>IFERROR(IF(Tableau13[[#This Row],[Codification BSCU]]="Groupage INTRANT, fret aérien",E121*I121,G121*J121),"")</f>
        <v/>
      </c>
      <c r="N121" s="35" t="str">
        <f t="shared" si="3"/>
        <v/>
      </c>
      <c r="O121" s="33" t="str">
        <f>IFERROR(Tableau13[[#This Row],[Coût total présenté par le bénéficiaire]]*$F$7,"")</f>
        <v/>
      </c>
      <c r="P121" s="33" t="str">
        <f>IFERROR(Tableau13[[#This Row],[Montant de l''aide]]-Tableau13[[#This Row],[Montant de l''aide FEDER]],"")</f>
        <v/>
      </c>
    </row>
    <row r="122" spans="1:16" s="16" customFormat="1" ht="13.5" customHeight="1" x14ac:dyDescent="0.35">
      <c r="A122" s="40"/>
      <c r="B122" s="40"/>
      <c r="C122" s="41"/>
      <c r="D122" s="41"/>
      <c r="E122" s="42" t="str">
        <f>IFERROR(VLOOKUP(D122,'OCS 2025'!$B$5:$E$16,3,0),"")</f>
        <v/>
      </c>
      <c r="F122" s="41"/>
      <c r="G122" s="43" t="str">
        <f>IFERROR(IF(Tableau13[[#This Row],[Codification BSCU]]="Groupage INTRANT, fret aérien","-",E122*F122),"")</f>
        <v/>
      </c>
      <c r="H122" s="44"/>
      <c r="I122" s="44"/>
      <c r="J122" s="45" t="str">
        <f t="shared" si="4"/>
        <v/>
      </c>
      <c r="K122" s="46"/>
      <c r="L122" s="46"/>
      <c r="M122" s="34" t="str">
        <f>IFERROR(IF(Tableau13[[#This Row],[Codification BSCU]]="Groupage INTRANT, fret aérien",E122*I122,G122*J122),"")</f>
        <v/>
      </c>
      <c r="N122" s="35" t="str">
        <f t="shared" si="3"/>
        <v/>
      </c>
      <c r="O122" s="33" t="str">
        <f>IFERROR(Tableau13[[#This Row],[Coût total présenté par le bénéficiaire]]*$F$7,"")</f>
        <v/>
      </c>
      <c r="P122" s="33" t="str">
        <f>IFERROR(Tableau13[[#This Row],[Montant de l''aide]]-Tableau13[[#This Row],[Montant de l''aide FEDER]],"")</f>
        <v/>
      </c>
    </row>
    <row r="123" spans="1:16" s="16" customFormat="1" ht="13.5" customHeight="1" x14ac:dyDescent="0.35">
      <c r="A123" s="40"/>
      <c r="B123" s="40"/>
      <c r="C123" s="41"/>
      <c r="D123" s="41"/>
      <c r="E123" s="42" t="str">
        <f>IFERROR(VLOOKUP(D123,'OCS 2025'!$B$5:$E$16,3,0),"")</f>
        <v/>
      </c>
      <c r="F123" s="41"/>
      <c r="G123" s="43" t="str">
        <f>IFERROR(IF(Tableau13[[#This Row],[Codification BSCU]]="Groupage INTRANT, fret aérien","-",E123*F123),"")</f>
        <v/>
      </c>
      <c r="H123" s="44"/>
      <c r="I123" s="44"/>
      <c r="J123" s="45" t="str">
        <f t="shared" si="4"/>
        <v/>
      </c>
      <c r="K123" s="46"/>
      <c r="L123" s="46"/>
      <c r="M123" s="34" t="str">
        <f>IFERROR(IF(Tableau13[[#This Row],[Codification BSCU]]="Groupage INTRANT, fret aérien",E123*I123,G123*J123),"")</f>
        <v/>
      </c>
      <c r="N123" s="35" t="str">
        <f t="shared" si="3"/>
        <v/>
      </c>
      <c r="O123" s="33" t="str">
        <f>IFERROR(Tableau13[[#This Row],[Coût total présenté par le bénéficiaire]]*$F$7,"")</f>
        <v/>
      </c>
      <c r="P123" s="33" t="str">
        <f>IFERROR(Tableau13[[#This Row],[Montant de l''aide]]-Tableau13[[#This Row],[Montant de l''aide FEDER]],"")</f>
        <v/>
      </c>
    </row>
    <row r="124" spans="1:16" s="16" customFormat="1" ht="13.5" customHeight="1" x14ac:dyDescent="0.35">
      <c r="A124" s="40"/>
      <c r="B124" s="40"/>
      <c r="C124" s="41"/>
      <c r="D124" s="41"/>
      <c r="E124" s="42" t="str">
        <f>IFERROR(VLOOKUP(D124,'OCS 2025'!$B$5:$E$16,3,0),"")</f>
        <v/>
      </c>
      <c r="F124" s="41"/>
      <c r="G124" s="43" t="str">
        <f>IFERROR(IF(Tableau13[[#This Row],[Codification BSCU]]="Groupage INTRANT, fret aérien","-",E124*F124),"")</f>
        <v/>
      </c>
      <c r="H124" s="44"/>
      <c r="I124" s="44"/>
      <c r="J124" s="45" t="str">
        <f t="shared" si="4"/>
        <v/>
      </c>
      <c r="K124" s="46"/>
      <c r="L124" s="46"/>
      <c r="M124" s="34" t="str">
        <f>IFERROR(IF(Tableau13[[#This Row],[Codification BSCU]]="Groupage INTRANT, fret aérien",E124*I124,G124*J124),"")</f>
        <v/>
      </c>
      <c r="N124" s="35" t="str">
        <f t="shared" si="3"/>
        <v/>
      </c>
      <c r="O124" s="33" t="str">
        <f>IFERROR(Tableau13[[#This Row],[Coût total présenté par le bénéficiaire]]*$F$7,"")</f>
        <v/>
      </c>
      <c r="P124" s="33" t="str">
        <f>IFERROR(Tableau13[[#This Row],[Montant de l''aide]]-Tableau13[[#This Row],[Montant de l''aide FEDER]],"")</f>
        <v/>
      </c>
    </row>
    <row r="125" spans="1:16" s="16" customFormat="1" ht="13.5" customHeight="1" x14ac:dyDescent="0.35">
      <c r="A125" s="40"/>
      <c r="B125" s="40"/>
      <c r="C125" s="41"/>
      <c r="D125" s="41"/>
      <c r="E125" s="42" t="str">
        <f>IFERROR(VLOOKUP(D125,'OCS 2025'!$B$5:$E$16,3,0),"")</f>
        <v/>
      </c>
      <c r="F125" s="41"/>
      <c r="G125" s="43" t="str">
        <f>IFERROR(IF(Tableau13[[#This Row],[Codification BSCU]]="Groupage INTRANT, fret aérien","-",E125*F125),"")</f>
        <v/>
      </c>
      <c r="H125" s="44"/>
      <c r="I125" s="44"/>
      <c r="J125" s="45" t="str">
        <f t="shared" si="4"/>
        <v/>
      </c>
      <c r="K125" s="46"/>
      <c r="L125" s="46"/>
      <c r="M125" s="34" t="str">
        <f>IFERROR(IF(Tableau13[[#This Row],[Codification BSCU]]="Groupage INTRANT, fret aérien",E125*I125,G125*J125),"")</f>
        <v/>
      </c>
      <c r="N125" s="35" t="str">
        <f t="shared" si="3"/>
        <v/>
      </c>
      <c r="O125" s="33" t="str">
        <f>IFERROR(Tableau13[[#This Row],[Coût total présenté par le bénéficiaire]]*$F$7,"")</f>
        <v/>
      </c>
      <c r="P125" s="33" t="str">
        <f>IFERROR(Tableau13[[#This Row],[Montant de l''aide]]-Tableau13[[#This Row],[Montant de l''aide FEDER]],"")</f>
        <v/>
      </c>
    </row>
    <row r="126" spans="1:16" s="16" customFormat="1" ht="13.5" customHeight="1" x14ac:dyDescent="0.35">
      <c r="A126" s="40"/>
      <c r="B126" s="40"/>
      <c r="C126" s="41"/>
      <c r="D126" s="41"/>
      <c r="E126" s="42" t="str">
        <f>IFERROR(VLOOKUP(D126,'OCS 2025'!$B$5:$E$16,3,0),"")</f>
        <v/>
      </c>
      <c r="F126" s="41"/>
      <c r="G126" s="43" t="str">
        <f>IFERROR(IF(Tableau13[[#This Row],[Codification BSCU]]="Groupage INTRANT, fret aérien","-",E126*F126),"")</f>
        <v/>
      </c>
      <c r="H126" s="44"/>
      <c r="I126" s="44"/>
      <c r="J126" s="45" t="str">
        <f t="shared" si="4"/>
        <v/>
      </c>
      <c r="K126" s="46"/>
      <c r="L126" s="46"/>
      <c r="M126" s="34" t="str">
        <f>IFERROR(IF(Tableau13[[#This Row],[Codification BSCU]]="Groupage INTRANT, fret aérien",E126*I126,G126*J126),"")</f>
        <v/>
      </c>
      <c r="N126" s="35" t="str">
        <f t="shared" si="3"/>
        <v/>
      </c>
      <c r="O126" s="33" t="str">
        <f>IFERROR(Tableau13[[#This Row],[Coût total présenté par le bénéficiaire]]*$F$7,"")</f>
        <v/>
      </c>
      <c r="P126" s="33" t="str">
        <f>IFERROR(Tableau13[[#This Row],[Montant de l''aide]]-Tableau13[[#This Row],[Montant de l''aide FEDER]],"")</f>
        <v/>
      </c>
    </row>
    <row r="127" spans="1:16" s="16" customFormat="1" ht="13.5" customHeight="1" x14ac:dyDescent="0.35">
      <c r="A127" s="40"/>
      <c r="B127" s="40"/>
      <c r="C127" s="41"/>
      <c r="D127" s="41"/>
      <c r="E127" s="42" t="str">
        <f>IFERROR(VLOOKUP(D127,'OCS 2025'!$B$5:$E$16,3,0),"")</f>
        <v/>
      </c>
      <c r="F127" s="41"/>
      <c r="G127" s="43" t="str">
        <f>IFERROR(IF(Tableau13[[#This Row],[Codification BSCU]]="Groupage INTRANT, fret aérien","-",E127*F127),"")</f>
        <v/>
      </c>
      <c r="H127" s="44"/>
      <c r="I127" s="44"/>
      <c r="J127" s="45" t="str">
        <f t="shared" si="4"/>
        <v/>
      </c>
      <c r="K127" s="46"/>
      <c r="L127" s="46"/>
      <c r="M127" s="34" t="str">
        <f>IFERROR(IF(Tableau13[[#This Row],[Codification BSCU]]="Groupage INTRANT, fret aérien",E127*I127,G127*J127),"")</f>
        <v/>
      </c>
      <c r="N127" s="35" t="str">
        <f t="shared" si="3"/>
        <v/>
      </c>
      <c r="O127" s="33" t="str">
        <f>IFERROR(Tableau13[[#This Row],[Coût total présenté par le bénéficiaire]]*$F$7,"")</f>
        <v/>
      </c>
      <c r="P127" s="33" t="str">
        <f>IFERROR(Tableau13[[#This Row],[Montant de l''aide]]-Tableau13[[#This Row],[Montant de l''aide FEDER]],"")</f>
        <v/>
      </c>
    </row>
    <row r="128" spans="1:16" s="16" customFormat="1" ht="13.5" customHeight="1" x14ac:dyDescent="0.35">
      <c r="A128" s="40"/>
      <c r="B128" s="40"/>
      <c r="C128" s="41"/>
      <c r="D128" s="41"/>
      <c r="E128" s="42" t="str">
        <f>IFERROR(VLOOKUP(D128,'OCS 2025'!$B$5:$E$16,3,0),"")</f>
        <v/>
      </c>
      <c r="F128" s="41"/>
      <c r="G128" s="43" t="str">
        <f>IFERROR(IF(Tableau13[[#This Row],[Codification BSCU]]="Groupage INTRANT, fret aérien","-",E128*F128),"")</f>
        <v/>
      </c>
      <c r="H128" s="44"/>
      <c r="I128" s="44"/>
      <c r="J128" s="45" t="str">
        <f t="shared" si="4"/>
        <v/>
      </c>
      <c r="K128" s="46"/>
      <c r="L128" s="46"/>
      <c r="M128" s="34" t="str">
        <f>IFERROR(IF(Tableau13[[#This Row],[Codification BSCU]]="Groupage INTRANT, fret aérien",E128*I128,G128*J128),"")</f>
        <v/>
      </c>
      <c r="N128" s="35" t="str">
        <f t="shared" si="3"/>
        <v/>
      </c>
      <c r="O128" s="33" t="str">
        <f>IFERROR(Tableau13[[#This Row],[Coût total présenté par le bénéficiaire]]*$F$7,"")</f>
        <v/>
      </c>
      <c r="P128" s="33" t="str">
        <f>IFERROR(Tableau13[[#This Row],[Montant de l''aide]]-Tableau13[[#This Row],[Montant de l''aide FEDER]],"")</f>
        <v/>
      </c>
    </row>
    <row r="129" spans="1:16" s="16" customFormat="1" ht="13.5" customHeight="1" x14ac:dyDescent="0.35">
      <c r="A129" s="40"/>
      <c r="B129" s="40"/>
      <c r="C129" s="41"/>
      <c r="D129" s="41"/>
      <c r="E129" s="42" t="str">
        <f>IFERROR(VLOOKUP(D129,'OCS 2025'!$B$5:$E$16,3,0),"")</f>
        <v/>
      </c>
      <c r="F129" s="41"/>
      <c r="G129" s="43" t="str">
        <f>IFERROR(IF(Tableau13[[#This Row],[Codification BSCU]]="Groupage INTRANT, fret aérien","-",E129*F129),"")</f>
        <v/>
      </c>
      <c r="H129" s="44"/>
      <c r="I129" s="44"/>
      <c r="J129" s="45" t="str">
        <f t="shared" si="4"/>
        <v/>
      </c>
      <c r="K129" s="46"/>
      <c r="L129" s="46"/>
      <c r="M129" s="34" t="str">
        <f>IFERROR(IF(Tableau13[[#This Row],[Codification BSCU]]="Groupage INTRANT, fret aérien",E129*I129,G129*J129),"")</f>
        <v/>
      </c>
      <c r="N129" s="35" t="str">
        <f t="shared" si="3"/>
        <v/>
      </c>
      <c r="O129" s="33" t="str">
        <f>IFERROR(Tableau13[[#This Row],[Coût total présenté par le bénéficiaire]]*$F$7,"")</f>
        <v/>
      </c>
      <c r="P129" s="33" t="str">
        <f>IFERROR(Tableau13[[#This Row],[Montant de l''aide]]-Tableau13[[#This Row],[Montant de l''aide FEDER]],"")</f>
        <v/>
      </c>
    </row>
    <row r="130" spans="1:16" s="16" customFormat="1" ht="13.5" customHeight="1" x14ac:dyDescent="0.35">
      <c r="A130" s="40"/>
      <c r="B130" s="40"/>
      <c r="C130" s="41"/>
      <c r="D130" s="41"/>
      <c r="E130" s="42" t="str">
        <f>IFERROR(VLOOKUP(D130,'OCS 2025'!$B$5:$E$16,3,0),"")</f>
        <v/>
      </c>
      <c r="F130" s="41"/>
      <c r="G130" s="43" t="str">
        <f>IFERROR(IF(Tableau13[[#This Row],[Codification BSCU]]="Groupage INTRANT, fret aérien","-",E130*F130),"")</f>
        <v/>
      </c>
      <c r="H130" s="44"/>
      <c r="I130" s="44"/>
      <c r="J130" s="45" t="str">
        <f t="shared" si="4"/>
        <v/>
      </c>
      <c r="K130" s="46"/>
      <c r="L130" s="46"/>
      <c r="M130" s="34" t="str">
        <f>IFERROR(IF(Tableau13[[#This Row],[Codification BSCU]]="Groupage INTRANT, fret aérien",E130*I130,G130*J130),"")</f>
        <v/>
      </c>
      <c r="N130" s="35" t="str">
        <f t="shared" si="3"/>
        <v/>
      </c>
      <c r="O130" s="33" t="str">
        <f>IFERROR(Tableau13[[#This Row],[Coût total présenté par le bénéficiaire]]*$F$7,"")</f>
        <v/>
      </c>
      <c r="P130" s="33" t="str">
        <f>IFERROR(Tableau13[[#This Row],[Montant de l''aide]]-Tableau13[[#This Row],[Montant de l''aide FEDER]],"")</f>
        <v/>
      </c>
    </row>
    <row r="131" spans="1:16" s="16" customFormat="1" ht="13.5" customHeight="1" x14ac:dyDescent="0.35">
      <c r="A131" s="40"/>
      <c r="B131" s="40"/>
      <c r="C131" s="41"/>
      <c r="D131" s="41"/>
      <c r="E131" s="42" t="str">
        <f>IFERROR(VLOOKUP(D131,'OCS 2025'!$B$5:$E$16,3,0),"")</f>
        <v/>
      </c>
      <c r="F131" s="41"/>
      <c r="G131" s="43" t="str">
        <f>IFERROR(IF(Tableau13[[#This Row],[Codification BSCU]]="Groupage INTRANT, fret aérien","-",E131*F131),"")</f>
        <v/>
      </c>
      <c r="H131" s="44"/>
      <c r="I131" s="44"/>
      <c r="J131" s="45" t="str">
        <f t="shared" si="4"/>
        <v/>
      </c>
      <c r="K131" s="46"/>
      <c r="L131" s="46"/>
      <c r="M131" s="34" t="str">
        <f>IFERROR(IF(Tableau13[[#This Row],[Codification BSCU]]="Groupage INTRANT, fret aérien",E131*I131,G131*J131),"")</f>
        <v/>
      </c>
      <c r="N131" s="35" t="str">
        <f t="shared" si="3"/>
        <v/>
      </c>
      <c r="O131" s="33" t="str">
        <f>IFERROR(Tableau13[[#This Row],[Coût total présenté par le bénéficiaire]]*$F$7,"")</f>
        <v/>
      </c>
      <c r="P131" s="33" t="str">
        <f>IFERROR(Tableau13[[#This Row],[Montant de l''aide]]-Tableau13[[#This Row],[Montant de l''aide FEDER]],"")</f>
        <v/>
      </c>
    </row>
    <row r="132" spans="1:16" s="16" customFormat="1" ht="13.5" customHeight="1" x14ac:dyDescent="0.35">
      <c r="A132" s="40"/>
      <c r="B132" s="40"/>
      <c r="C132" s="41"/>
      <c r="D132" s="41"/>
      <c r="E132" s="42" t="str">
        <f>IFERROR(VLOOKUP(D132,'OCS 2025'!$B$5:$E$16,3,0),"")</f>
        <v/>
      </c>
      <c r="F132" s="41"/>
      <c r="G132" s="43" t="str">
        <f>IFERROR(IF(Tableau13[[#This Row],[Codification BSCU]]="Groupage INTRANT, fret aérien","-",E132*F132),"")</f>
        <v/>
      </c>
      <c r="H132" s="44"/>
      <c r="I132" s="44"/>
      <c r="J132" s="45" t="str">
        <f t="shared" si="4"/>
        <v/>
      </c>
      <c r="K132" s="46"/>
      <c r="L132" s="46"/>
      <c r="M132" s="34" t="str">
        <f>IFERROR(IF(Tableau13[[#This Row],[Codification BSCU]]="Groupage INTRANT, fret aérien",E132*I132,G132*J132),"")</f>
        <v/>
      </c>
      <c r="N132" s="35" t="str">
        <f t="shared" si="3"/>
        <v/>
      </c>
      <c r="O132" s="33" t="str">
        <f>IFERROR(Tableau13[[#This Row],[Coût total présenté par le bénéficiaire]]*$F$7,"")</f>
        <v/>
      </c>
      <c r="P132" s="33" t="str">
        <f>IFERROR(Tableau13[[#This Row],[Montant de l''aide]]-Tableau13[[#This Row],[Montant de l''aide FEDER]],"")</f>
        <v/>
      </c>
    </row>
    <row r="133" spans="1:16" s="16" customFormat="1" ht="13.5" customHeight="1" x14ac:dyDescent="0.35">
      <c r="A133" s="40"/>
      <c r="B133" s="40"/>
      <c r="C133" s="41"/>
      <c r="D133" s="41"/>
      <c r="E133" s="42" t="str">
        <f>IFERROR(VLOOKUP(D133,'OCS 2025'!$B$5:$E$16,3,0),"")</f>
        <v/>
      </c>
      <c r="F133" s="41"/>
      <c r="G133" s="43" t="str">
        <f>IFERROR(IF(Tableau13[[#This Row],[Codification BSCU]]="Groupage INTRANT, fret aérien","-",E133*F133),"")</f>
        <v/>
      </c>
      <c r="H133" s="44"/>
      <c r="I133" s="44"/>
      <c r="J133" s="45" t="str">
        <f t="shared" si="4"/>
        <v/>
      </c>
      <c r="K133" s="46"/>
      <c r="L133" s="46"/>
      <c r="M133" s="34" t="str">
        <f>IFERROR(IF(Tableau13[[#This Row],[Codification BSCU]]="Groupage INTRANT, fret aérien",E133*I133,G133*J133),"")</f>
        <v/>
      </c>
      <c r="N133" s="35" t="str">
        <f t="shared" si="3"/>
        <v/>
      </c>
      <c r="O133" s="33" t="str">
        <f>IFERROR(Tableau13[[#This Row],[Coût total présenté par le bénéficiaire]]*$F$7,"")</f>
        <v/>
      </c>
      <c r="P133" s="33" t="str">
        <f>IFERROR(Tableau13[[#This Row],[Montant de l''aide]]-Tableau13[[#This Row],[Montant de l''aide FEDER]],"")</f>
        <v/>
      </c>
    </row>
    <row r="134" spans="1:16" s="16" customFormat="1" ht="13.5" customHeight="1" x14ac:dyDescent="0.35">
      <c r="A134" s="40"/>
      <c r="B134" s="40"/>
      <c r="C134" s="41"/>
      <c r="D134" s="41"/>
      <c r="E134" s="42" t="str">
        <f>IFERROR(VLOOKUP(D134,'OCS 2025'!$B$5:$E$16,3,0),"")</f>
        <v/>
      </c>
      <c r="F134" s="41"/>
      <c r="G134" s="43" t="str">
        <f>IFERROR(IF(Tableau13[[#This Row],[Codification BSCU]]="Groupage INTRANT, fret aérien","-",E134*F134),"")</f>
        <v/>
      </c>
      <c r="H134" s="44"/>
      <c r="I134" s="44"/>
      <c r="J134" s="45" t="str">
        <f t="shared" si="4"/>
        <v/>
      </c>
      <c r="K134" s="46"/>
      <c r="L134" s="46"/>
      <c r="M134" s="34" t="str">
        <f>IFERROR(IF(Tableau13[[#This Row],[Codification BSCU]]="Groupage INTRANT, fret aérien",E134*I134,G134*J134),"")</f>
        <v/>
      </c>
      <c r="N134" s="35" t="str">
        <f t="shared" si="3"/>
        <v/>
      </c>
      <c r="O134" s="33" t="str">
        <f>IFERROR(Tableau13[[#This Row],[Coût total présenté par le bénéficiaire]]*$F$7,"")</f>
        <v/>
      </c>
      <c r="P134" s="33" t="str">
        <f>IFERROR(Tableau13[[#This Row],[Montant de l''aide]]-Tableau13[[#This Row],[Montant de l''aide FEDER]],"")</f>
        <v/>
      </c>
    </row>
    <row r="135" spans="1:16" s="16" customFormat="1" ht="13.5" customHeight="1" x14ac:dyDescent="0.35">
      <c r="A135" s="40"/>
      <c r="B135" s="40"/>
      <c r="C135" s="41"/>
      <c r="D135" s="41"/>
      <c r="E135" s="42" t="str">
        <f>IFERROR(VLOOKUP(D135,'OCS 2025'!$B$5:$E$16,3,0),"")</f>
        <v/>
      </c>
      <c r="F135" s="41"/>
      <c r="G135" s="43" t="str">
        <f>IFERROR(IF(Tableau13[[#This Row],[Codification BSCU]]="Groupage INTRANT, fret aérien","-",E135*F135),"")</f>
        <v/>
      </c>
      <c r="H135" s="44"/>
      <c r="I135" s="44"/>
      <c r="J135" s="45" t="str">
        <f t="shared" si="4"/>
        <v/>
      </c>
      <c r="K135" s="46"/>
      <c r="L135" s="46"/>
      <c r="M135" s="34" t="str">
        <f>IFERROR(IF(Tableau13[[#This Row],[Codification BSCU]]="Groupage INTRANT, fret aérien",E135*I135,G135*J135),"")</f>
        <v/>
      </c>
      <c r="N135" s="35" t="str">
        <f t="shared" si="3"/>
        <v/>
      </c>
      <c r="O135" s="33" t="str">
        <f>IFERROR(Tableau13[[#This Row],[Coût total présenté par le bénéficiaire]]*$F$7,"")</f>
        <v/>
      </c>
      <c r="P135" s="33" t="str">
        <f>IFERROR(Tableau13[[#This Row],[Montant de l''aide]]-Tableau13[[#This Row],[Montant de l''aide FEDER]],"")</f>
        <v/>
      </c>
    </row>
    <row r="136" spans="1:16" s="16" customFormat="1" ht="13.5" customHeight="1" x14ac:dyDescent="0.35">
      <c r="A136" s="40"/>
      <c r="B136" s="40"/>
      <c r="C136" s="41"/>
      <c r="D136" s="41"/>
      <c r="E136" s="42" t="str">
        <f>IFERROR(VLOOKUP(D136,'OCS 2025'!$B$5:$E$16,3,0),"")</f>
        <v/>
      </c>
      <c r="F136" s="41"/>
      <c r="G136" s="43" t="str">
        <f>IFERROR(IF(Tableau13[[#This Row],[Codification BSCU]]="Groupage INTRANT, fret aérien","-",E136*F136),"")</f>
        <v/>
      </c>
      <c r="H136" s="44"/>
      <c r="I136" s="44"/>
      <c r="J136" s="45" t="str">
        <f t="shared" si="4"/>
        <v/>
      </c>
      <c r="K136" s="46"/>
      <c r="L136" s="46"/>
      <c r="M136" s="34" t="str">
        <f>IFERROR(IF(Tableau13[[#This Row],[Codification BSCU]]="Groupage INTRANT, fret aérien",E136*I136,G136*J136),"")</f>
        <v/>
      </c>
      <c r="N136" s="35" t="str">
        <f t="shared" si="3"/>
        <v/>
      </c>
      <c r="O136" s="33" t="str">
        <f>IFERROR(Tableau13[[#This Row],[Coût total présenté par le bénéficiaire]]*$F$7,"")</f>
        <v/>
      </c>
      <c r="P136" s="33" t="str">
        <f>IFERROR(Tableau13[[#This Row],[Montant de l''aide]]-Tableau13[[#This Row],[Montant de l''aide FEDER]],"")</f>
        <v/>
      </c>
    </row>
    <row r="137" spans="1:16" s="16" customFormat="1" ht="13.5" customHeight="1" x14ac:dyDescent="0.35">
      <c r="A137" s="40"/>
      <c r="B137" s="40"/>
      <c r="C137" s="41"/>
      <c r="D137" s="41"/>
      <c r="E137" s="42" t="str">
        <f>IFERROR(VLOOKUP(D137,'OCS 2025'!$B$5:$E$16,3,0),"")</f>
        <v/>
      </c>
      <c r="F137" s="41"/>
      <c r="G137" s="43" t="str">
        <f>IFERROR(IF(Tableau13[[#This Row],[Codification BSCU]]="Groupage INTRANT, fret aérien","-",E137*F137),"")</f>
        <v/>
      </c>
      <c r="H137" s="44"/>
      <c r="I137" s="44"/>
      <c r="J137" s="45" t="str">
        <f t="shared" si="4"/>
        <v/>
      </c>
      <c r="K137" s="46"/>
      <c r="L137" s="46"/>
      <c r="M137" s="34" t="str">
        <f>IFERROR(IF(Tableau13[[#This Row],[Codification BSCU]]="Groupage INTRANT, fret aérien",E137*I137,G137*J137),"")</f>
        <v/>
      </c>
      <c r="N137" s="35" t="str">
        <f t="shared" si="3"/>
        <v/>
      </c>
      <c r="O137" s="33" t="str">
        <f>IFERROR(Tableau13[[#This Row],[Coût total présenté par le bénéficiaire]]*$F$7,"")</f>
        <v/>
      </c>
      <c r="P137" s="33" t="str">
        <f>IFERROR(Tableau13[[#This Row],[Montant de l''aide]]-Tableau13[[#This Row],[Montant de l''aide FEDER]],"")</f>
        <v/>
      </c>
    </row>
    <row r="138" spans="1:16" s="16" customFormat="1" ht="13.5" customHeight="1" x14ac:dyDescent="0.35">
      <c r="A138" s="40"/>
      <c r="B138" s="40"/>
      <c r="C138" s="41"/>
      <c r="D138" s="41"/>
      <c r="E138" s="42" t="str">
        <f>IFERROR(VLOOKUP(D138,'OCS 2025'!$B$5:$E$16,3,0),"")</f>
        <v/>
      </c>
      <c r="F138" s="41"/>
      <c r="G138" s="43" t="str">
        <f>IFERROR(IF(Tableau13[[#This Row],[Codification BSCU]]="Groupage INTRANT, fret aérien","-",E138*F138),"")</f>
        <v/>
      </c>
      <c r="H138" s="44"/>
      <c r="I138" s="44"/>
      <c r="J138" s="45" t="str">
        <f t="shared" si="4"/>
        <v/>
      </c>
      <c r="K138" s="46"/>
      <c r="L138" s="46"/>
      <c r="M138" s="34" t="str">
        <f>IFERROR(IF(Tableau13[[#This Row],[Codification BSCU]]="Groupage INTRANT, fret aérien",E138*I138,G138*J138),"")</f>
        <v/>
      </c>
      <c r="N138" s="35" t="str">
        <f t="shared" si="3"/>
        <v/>
      </c>
      <c r="O138" s="33" t="str">
        <f>IFERROR(Tableau13[[#This Row],[Coût total présenté par le bénéficiaire]]*$F$7,"")</f>
        <v/>
      </c>
      <c r="P138" s="33" t="str">
        <f>IFERROR(Tableau13[[#This Row],[Montant de l''aide]]-Tableau13[[#This Row],[Montant de l''aide FEDER]],"")</f>
        <v/>
      </c>
    </row>
    <row r="139" spans="1:16" s="16" customFormat="1" ht="13.5" customHeight="1" x14ac:dyDescent="0.35">
      <c r="A139" s="40"/>
      <c r="B139" s="40"/>
      <c r="C139" s="41"/>
      <c r="D139" s="41"/>
      <c r="E139" s="42" t="str">
        <f>IFERROR(VLOOKUP(D139,'OCS 2025'!$B$5:$E$16,3,0),"")</f>
        <v/>
      </c>
      <c r="F139" s="41"/>
      <c r="G139" s="43" t="str">
        <f>IFERROR(IF(Tableau13[[#This Row],[Codification BSCU]]="Groupage INTRANT, fret aérien","-",E139*F139),"")</f>
        <v/>
      </c>
      <c r="H139" s="44"/>
      <c r="I139" s="44"/>
      <c r="J139" s="45" t="str">
        <f t="shared" si="4"/>
        <v/>
      </c>
      <c r="K139" s="46"/>
      <c r="L139" s="46"/>
      <c r="M139" s="34" t="str">
        <f>IFERROR(IF(Tableau13[[#This Row],[Codification BSCU]]="Groupage INTRANT, fret aérien",E139*I139,G139*J139),"")</f>
        <v/>
      </c>
      <c r="N139" s="35" t="str">
        <f t="shared" ref="N139:N202" si="5">IFERROR(M139*$F$6,"")</f>
        <v/>
      </c>
      <c r="O139" s="33" t="str">
        <f>IFERROR(Tableau13[[#This Row],[Coût total présenté par le bénéficiaire]]*$F$7,"")</f>
        <v/>
      </c>
      <c r="P139" s="33" t="str">
        <f>IFERROR(Tableau13[[#This Row],[Montant de l''aide]]-Tableau13[[#This Row],[Montant de l''aide FEDER]],"")</f>
        <v/>
      </c>
    </row>
    <row r="140" spans="1:16" s="16" customFormat="1" ht="13.5" customHeight="1" x14ac:dyDescent="0.35">
      <c r="A140" s="40"/>
      <c r="B140" s="40"/>
      <c r="C140" s="41"/>
      <c r="D140" s="41"/>
      <c r="E140" s="42" t="str">
        <f>IFERROR(VLOOKUP(D140,'OCS 2025'!$B$5:$E$16,3,0),"")</f>
        <v/>
      </c>
      <c r="F140" s="41"/>
      <c r="G140" s="43" t="str">
        <f>IFERROR(IF(Tableau13[[#This Row],[Codification BSCU]]="Groupage INTRANT, fret aérien","-",E140*F140),"")</f>
        <v/>
      </c>
      <c r="H140" s="44"/>
      <c r="I140" s="44"/>
      <c r="J140" s="45" t="str">
        <f t="shared" ref="J140:J203" si="6">IFERROR(I140/H140,"")</f>
        <v/>
      </c>
      <c r="K140" s="46"/>
      <c r="L140" s="46"/>
      <c r="M140" s="34" t="str">
        <f>IFERROR(IF(Tableau13[[#This Row],[Codification BSCU]]="Groupage INTRANT, fret aérien",E140*I140,G140*J140),"")</f>
        <v/>
      </c>
      <c r="N140" s="35" t="str">
        <f t="shared" si="5"/>
        <v/>
      </c>
      <c r="O140" s="33" t="str">
        <f>IFERROR(Tableau13[[#This Row],[Coût total présenté par le bénéficiaire]]*$F$7,"")</f>
        <v/>
      </c>
      <c r="P140" s="33" t="str">
        <f>IFERROR(Tableau13[[#This Row],[Montant de l''aide]]-Tableau13[[#This Row],[Montant de l''aide FEDER]],"")</f>
        <v/>
      </c>
    </row>
    <row r="141" spans="1:16" s="16" customFormat="1" ht="13.5" customHeight="1" x14ac:dyDescent="0.35">
      <c r="A141" s="40"/>
      <c r="B141" s="40"/>
      <c r="C141" s="41"/>
      <c r="D141" s="41"/>
      <c r="E141" s="42" t="str">
        <f>IFERROR(VLOOKUP(D141,'OCS 2025'!$B$5:$E$16,3,0),"")</f>
        <v/>
      </c>
      <c r="F141" s="41"/>
      <c r="G141" s="43" t="str">
        <f>IFERROR(IF(Tableau13[[#This Row],[Codification BSCU]]="Groupage INTRANT, fret aérien","-",E141*F141),"")</f>
        <v/>
      </c>
      <c r="H141" s="44"/>
      <c r="I141" s="44"/>
      <c r="J141" s="45" t="str">
        <f t="shared" si="6"/>
        <v/>
      </c>
      <c r="K141" s="46"/>
      <c r="L141" s="46"/>
      <c r="M141" s="34" t="str">
        <f>IFERROR(IF(Tableau13[[#This Row],[Codification BSCU]]="Groupage INTRANT, fret aérien",E141*I141,G141*J141),"")</f>
        <v/>
      </c>
      <c r="N141" s="35" t="str">
        <f t="shared" si="5"/>
        <v/>
      </c>
      <c r="O141" s="33" t="str">
        <f>IFERROR(Tableau13[[#This Row],[Coût total présenté par le bénéficiaire]]*$F$7,"")</f>
        <v/>
      </c>
      <c r="P141" s="33" t="str">
        <f>IFERROR(Tableau13[[#This Row],[Montant de l''aide]]-Tableau13[[#This Row],[Montant de l''aide FEDER]],"")</f>
        <v/>
      </c>
    </row>
    <row r="142" spans="1:16" s="16" customFormat="1" ht="13.5" customHeight="1" x14ac:dyDescent="0.35">
      <c r="A142" s="40"/>
      <c r="B142" s="40"/>
      <c r="C142" s="41"/>
      <c r="D142" s="41"/>
      <c r="E142" s="42" t="str">
        <f>IFERROR(VLOOKUP(D142,'OCS 2025'!$B$5:$E$16,3,0),"")</f>
        <v/>
      </c>
      <c r="F142" s="41"/>
      <c r="G142" s="43" t="str">
        <f>IFERROR(IF(Tableau13[[#This Row],[Codification BSCU]]="Groupage INTRANT, fret aérien","-",E142*F142),"")</f>
        <v/>
      </c>
      <c r="H142" s="44"/>
      <c r="I142" s="44"/>
      <c r="J142" s="45" t="str">
        <f t="shared" si="6"/>
        <v/>
      </c>
      <c r="K142" s="46"/>
      <c r="L142" s="46"/>
      <c r="M142" s="34" t="str">
        <f>IFERROR(IF(Tableau13[[#This Row],[Codification BSCU]]="Groupage INTRANT, fret aérien",E142*I142,G142*J142),"")</f>
        <v/>
      </c>
      <c r="N142" s="35" t="str">
        <f t="shared" si="5"/>
        <v/>
      </c>
      <c r="O142" s="33" t="str">
        <f>IFERROR(Tableau13[[#This Row],[Coût total présenté par le bénéficiaire]]*$F$7,"")</f>
        <v/>
      </c>
      <c r="P142" s="33" t="str">
        <f>IFERROR(Tableau13[[#This Row],[Montant de l''aide]]-Tableau13[[#This Row],[Montant de l''aide FEDER]],"")</f>
        <v/>
      </c>
    </row>
    <row r="143" spans="1:16" s="16" customFormat="1" ht="13.5" customHeight="1" x14ac:dyDescent="0.35">
      <c r="A143" s="40"/>
      <c r="B143" s="40"/>
      <c r="C143" s="41"/>
      <c r="D143" s="41"/>
      <c r="E143" s="42" t="str">
        <f>IFERROR(VLOOKUP(D143,'OCS 2025'!$B$5:$E$16,3,0),"")</f>
        <v/>
      </c>
      <c r="F143" s="41"/>
      <c r="G143" s="43" t="str">
        <f>IFERROR(IF(Tableau13[[#This Row],[Codification BSCU]]="Groupage INTRANT, fret aérien","-",E143*F143),"")</f>
        <v/>
      </c>
      <c r="H143" s="44"/>
      <c r="I143" s="44"/>
      <c r="J143" s="45" t="str">
        <f t="shared" si="6"/>
        <v/>
      </c>
      <c r="K143" s="46"/>
      <c r="L143" s="46"/>
      <c r="M143" s="34" t="str">
        <f>IFERROR(IF(Tableau13[[#This Row],[Codification BSCU]]="Groupage INTRANT, fret aérien",E143*I143,G143*J143),"")</f>
        <v/>
      </c>
      <c r="N143" s="35" t="str">
        <f t="shared" si="5"/>
        <v/>
      </c>
      <c r="O143" s="33" t="str">
        <f>IFERROR(Tableau13[[#This Row],[Coût total présenté par le bénéficiaire]]*$F$7,"")</f>
        <v/>
      </c>
      <c r="P143" s="33" t="str">
        <f>IFERROR(Tableau13[[#This Row],[Montant de l''aide]]-Tableau13[[#This Row],[Montant de l''aide FEDER]],"")</f>
        <v/>
      </c>
    </row>
    <row r="144" spans="1:16" s="16" customFormat="1" ht="13.5" customHeight="1" x14ac:dyDescent="0.35">
      <c r="A144" s="40"/>
      <c r="B144" s="40"/>
      <c r="C144" s="41"/>
      <c r="D144" s="41"/>
      <c r="E144" s="42" t="str">
        <f>IFERROR(VLOOKUP(D144,'OCS 2025'!$B$5:$E$16,3,0),"")</f>
        <v/>
      </c>
      <c r="F144" s="41"/>
      <c r="G144" s="43" t="str">
        <f>IFERROR(IF(Tableau13[[#This Row],[Codification BSCU]]="Groupage INTRANT, fret aérien","-",E144*F144),"")</f>
        <v/>
      </c>
      <c r="H144" s="44"/>
      <c r="I144" s="44"/>
      <c r="J144" s="45" t="str">
        <f t="shared" si="6"/>
        <v/>
      </c>
      <c r="K144" s="46"/>
      <c r="L144" s="46"/>
      <c r="M144" s="34" t="str">
        <f>IFERROR(IF(Tableau13[[#This Row],[Codification BSCU]]="Groupage INTRANT, fret aérien",E144*I144,G144*J144),"")</f>
        <v/>
      </c>
      <c r="N144" s="35" t="str">
        <f t="shared" si="5"/>
        <v/>
      </c>
      <c r="O144" s="33" t="str">
        <f>IFERROR(Tableau13[[#This Row],[Coût total présenté par le bénéficiaire]]*$F$7,"")</f>
        <v/>
      </c>
      <c r="P144" s="33" t="str">
        <f>IFERROR(Tableau13[[#This Row],[Montant de l''aide]]-Tableau13[[#This Row],[Montant de l''aide FEDER]],"")</f>
        <v/>
      </c>
    </row>
    <row r="145" spans="1:16" s="16" customFormat="1" ht="13.5" customHeight="1" x14ac:dyDescent="0.35">
      <c r="A145" s="40"/>
      <c r="B145" s="40"/>
      <c r="C145" s="41"/>
      <c r="D145" s="41"/>
      <c r="E145" s="42" t="str">
        <f>IFERROR(VLOOKUP(D145,'OCS 2025'!$B$5:$E$16,3,0),"")</f>
        <v/>
      </c>
      <c r="F145" s="41"/>
      <c r="G145" s="43" t="str">
        <f>IFERROR(IF(Tableau13[[#This Row],[Codification BSCU]]="Groupage INTRANT, fret aérien","-",E145*F145),"")</f>
        <v/>
      </c>
      <c r="H145" s="44"/>
      <c r="I145" s="44"/>
      <c r="J145" s="45" t="str">
        <f t="shared" si="6"/>
        <v/>
      </c>
      <c r="K145" s="46"/>
      <c r="L145" s="46"/>
      <c r="M145" s="34" t="str">
        <f>IFERROR(IF(Tableau13[[#This Row],[Codification BSCU]]="Groupage INTRANT, fret aérien",E145*I145,G145*J145),"")</f>
        <v/>
      </c>
      <c r="N145" s="35" t="str">
        <f t="shared" si="5"/>
        <v/>
      </c>
      <c r="O145" s="33" t="str">
        <f>IFERROR(Tableau13[[#This Row],[Coût total présenté par le bénéficiaire]]*$F$7,"")</f>
        <v/>
      </c>
      <c r="P145" s="33" t="str">
        <f>IFERROR(Tableau13[[#This Row],[Montant de l''aide]]-Tableau13[[#This Row],[Montant de l''aide FEDER]],"")</f>
        <v/>
      </c>
    </row>
    <row r="146" spans="1:16" s="16" customFormat="1" ht="13.5" customHeight="1" x14ac:dyDescent="0.35">
      <c r="A146" s="40"/>
      <c r="B146" s="40"/>
      <c r="C146" s="41"/>
      <c r="D146" s="41"/>
      <c r="E146" s="42" t="str">
        <f>IFERROR(VLOOKUP(D146,'OCS 2025'!$B$5:$E$16,3,0),"")</f>
        <v/>
      </c>
      <c r="F146" s="41"/>
      <c r="G146" s="43" t="str">
        <f>IFERROR(IF(Tableau13[[#This Row],[Codification BSCU]]="Groupage INTRANT, fret aérien","-",E146*F146),"")</f>
        <v/>
      </c>
      <c r="H146" s="44"/>
      <c r="I146" s="44"/>
      <c r="J146" s="45" t="str">
        <f t="shared" si="6"/>
        <v/>
      </c>
      <c r="K146" s="46"/>
      <c r="L146" s="46"/>
      <c r="M146" s="34" t="str">
        <f>IFERROR(IF(Tableau13[[#This Row],[Codification BSCU]]="Groupage INTRANT, fret aérien",E146*I146,G146*J146),"")</f>
        <v/>
      </c>
      <c r="N146" s="35" t="str">
        <f t="shared" si="5"/>
        <v/>
      </c>
      <c r="O146" s="33" t="str">
        <f>IFERROR(Tableau13[[#This Row],[Coût total présenté par le bénéficiaire]]*$F$7,"")</f>
        <v/>
      </c>
      <c r="P146" s="33" t="str">
        <f>IFERROR(Tableau13[[#This Row],[Montant de l''aide]]-Tableau13[[#This Row],[Montant de l''aide FEDER]],"")</f>
        <v/>
      </c>
    </row>
    <row r="147" spans="1:16" s="16" customFormat="1" ht="13.5" customHeight="1" x14ac:dyDescent="0.35">
      <c r="A147" s="40"/>
      <c r="B147" s="40"/>
      <c r="C147" s="41"/>
      <c r="D147" s="41"/>
      <c r="E147" s="42" t="str">
        <f>IFERROR(VLOOKUP(D147,'OCS 2025'!$B$5:$E$16,3,0),"")</f>
        <v/>
      </c>
      <c r="F147" s="41"/>
      <c r="G147" s="43" t="str">
        <f>IFERROR(IF(Tableau13[[#This Row],[Codification BSCU]]="Groupage INTRANT, fret aérien","-",E147*F147),"")</f>
        <v/>
      </c>
      <c r="H147" s="44"/>
      <c r="I147" s="44"/>
      <c r="J147" s="45" t="str">
        <f t="shared" si="6"/>
        <v/>
      </c>
      <c r="K147" s="46"/>
      <c r="L147" s="46"/>
      <c r="M147" s="34" t="str">
        <f>IFERROR(IF(Tableau13[[#This Row],[Codification BSCU]]="Groupage INTRANT, fret aérien",E147*I147,G147*J147),"")</f>
        <v/>
      </c>
      <c r="N147" s="35" t="str">
        <f t="shared" si="5"/>
        <v/>
      </c>
      <c r="O147" s="33" t="str">
        <f>IFERROR(Tableau13[[#This Row],[Coût total présenté par le bénéficiaire]]*$F$7,"")</f>
        <v/>
      </c>
      <c r="P147" s="33" t="str">
        <f>IFERROR(Tableau13[[#This Row],[Montant de l''aide]]-Tableau13[[#This Row],[Montant de l''aide FEDER]],"")</f>
        <v/>
      </c>
    </row>
    <row r="148" spans="1:16" s="16" customFormat="1" ht="13.5" customHeight="1" x14ac:dyDescent="0.35">
      <c r="A148" s="40"/>
      <c r="B148" s="40"/>
      <c r="C148" s="41"/>
      <c r="D148" s="41"/>
      <c r="E148" s="42" t="str">
        <f>IFERROR(VLOOKUP(D148,'OCS 2025'!$B$5:$E$16,3,0),"")</f>
        <v/>
      </c>
      <c r="F148" s="41"/>
      <c r="G148" s="43" t="str">
        <f>IFERROR(IF(Tableau13[[#This Row],[Codification BSCU]]="Groupage INTRANT, fret aérien","-",E148*F148),"")</f>
        <v/>
      </c>
      <c r="H148" s="44"/>
      <c r="I148" s="44"/>
      <c r="J148" s="45" t="str">
        <f t="shared" si="6"/>
        <v/>
      </c>
      <c r="K148" s="46"/>
      <c r="L148" s="46"/>
      <c r="M148" s="34" t="str">
        <f>IFERROR(IF(Tableau13[[#This Row],[Codification BSCU]]="Groupage INTRANT, fret aérien",E148*I148,G148*J148),"")</f>
        <v/>
      </c>
      <c r="N148" s="35" t="str">
        <f t="shared" si="5"/>
        <v/>
      </c>
      <c r="O148" s="33" t="str">
        <f>IFERROR(Tableau13[[#This Row],[Coût total présenté par le bénéficiaire]]*$F$7,"")</f>
        <v/>
      </c>
      <c r="P148" s="33" t="str">
        <f>IFERROR(Tableau13[[#This Row],[Montant de l''aide]]-Tableau13[[#This Row],[Montant de l''aide FEDER]],"")</f>
        <v/>
      </c>
    </row>
    <row r="149" spans="1:16" s="16" customFormat="1" ht="13.5" customHeight="1" x14ac:dyDescent="0.35">
      <c r="A149" s="40"/>
      <c r="B149" s="40"/>
      <c r="C149" s="41"/>
      <c r="D149" s="41"/>
      <c r="E149" s="42" t="str">
        <f>IFERROR(VLOOKUP(D149,'OCS 2025'!$B$5:$E$16,3,0),"")</f>
        <v/>
      </c>
      <c r="F149" s="41"/>
      <c r="G149" s="43" t="str">
        <f>IFERROR(IF(Tableau13[[#This Row],[Codification BSCU]]="Groupage INTRANT, fret aérien","-",E149*F149),"")</f>
        <v/>
      </c>
      <c r="H149" s="44"/>
      <c r="I149" s="44"/>
      <c r="J149" s="45" t="str">
        <f t="shared" si="6"/>
        <v/>
      </c>
      <c r="K149" s="46"/>
      <c r="L149" s="46"/>
      <c r="M149" s="34" t="str">
        <f>IFERROR(IF(Tableau13[[#This Row],[Codification BSCU]]="Groupage INTRANT, fret aérien",E149*I149,G149*J149),"")</f>
        <v/>
      </c>
      <c r="N149" s="35" t="str">
        <f t="shared" si="5"/>
        <v/>
      </c>
      <c r="O149" s="33" t="str">
        <f>IFERROR(Tableau13[[#This Row],[Coût total présenté par le bénéficiaire]]*$F$7,"")</f>
        <v/>
      </c>
      <c r="P149" s="33" t="str">
        <f>IFERROR(Tableau13[[#This Row],[Montant de l''aide]]-Tableau13[[#This Row],[Montant de l''aide FEDER]],"")</f>
        <v/>
      </c>
    </row>
    <row r="150" spans="1:16" s="16" customFormat="1" ht="13.5" customHeight="1" x14ac:dyDescent="0.35">
      <c r="A150" s="40"/>
      <c r="B150" s="40"/>
      <c r="C150" s="41"/>
      <c r="D150" s="41"/>
      <c r="E150" s="42" t="str">
        <f>IFERROR(VLOOKUP(D150,'OCS 2025'!$B$5:$E$16,3,0),"")</f>
        <v/>
      </c>
      <c r="F150" s="41"/>
      <c r="G150" s="43" t="str">
        <f>IFERROR(IF(Tableau13[[#This Row],[Codification BSCU]]="Groupage INTRANT, fret aérien","-",E150*F150),"")</f>
        <v/>
      </c>
      <c r="H150" s="44"/>
      <c r="I150" s="44"/>
      <c r="J150" s="45" t="str">
        <f t="shared" si="6"/>
        <v/>
      </c>
      <c r="K150" s="46"/>
      <c r="L150" s="46"/>
      <c r="M150" s="34" t="str">
        <f>IFERROR(IF(Tableau13[[#This Row],[Codification BSCU]]="Groupage INTRANT, fret aérien",E150*I150,G150*J150),"")</f>
        <v/>
      </c>
      <c r="N150" s="35" t="str">
        <f t="shared" si="5"/>
        <v/>
      </c>
      <c r="O150" s="33" t="str">
        <f>IFERROR(Tableau13[[#This Row],[Coût total présenté par le bénéficiaire]]*$F$7,"")</f>
        <v/>
      </c>
      <c r="P150" s="33" t="str">
        <f>IFERROR(Tableau13[[#This Row],[Montant de l''aide]]-Tableau13[[#This Row],[Montant de l''aide FEDER]],"")</f>
        <v/>
      </c>
    </row>
    <row r="151" spans="1:16" s="16" customFormat="1" ht="13.5" customHeight="1" x14ac:dyDescent="0.35">
      <c r="A151" s="40"/>
      <c r="B151" s="40"/>
      <c r="C151" s="41"/>
      <c r="D151" s="41"/>
      <c r="E151" s="42" t="str">
        <f>IFERROR(VLOOKUP(D151,'OCS 2025'!$B$5:$E$16,3,0),"")</f>
        <v/>
      </c>
      <c r="F151" s="41"/>
      <c r="G151" s="43" t="str">
        <f>IFERROR(IF(Tableau13[[#This Row],[Codification BSCU]]="Groupage INTRANT, fret aérien","-",E151*F151),"")</f>
        <v/>
      </c>
      <c r="H151" s="44"/>
      <c r="I151" s="44"/>
      <c r="J151" s="45" t="str">
        <f t="shared" si="6"/>
        <v/>
      </c>
      <c r="K151" s="46"/>
      <c r="L151" s="46"/>
      <c r="M151" s="34" t="str">
        <f>IFERROR(IF(Tableau13[[#This Row],[Codification BSCU]]="Groupage INTRANT, fret aérien",E151*I151,G151*J151),"")</f>
        <v/>
      </c>
      <c r="N151" s="35" t="str">
        <f t="shared" si="5"/>
        <v/>
      </c>
      <c r="O151" s="33" t="str">
        <f>IFERROR(Tableau13[[#This Row],[Coût total présenté par le bénéficiaire]]*$F$7,"")</f>
        <v/>
      </c>
      <c r="P151" s="33" t="str">
        <f>IFERROR(Tableau13[[#This Row],[Montant de l''aide]]-Tableau13[[#This Row],[Montant de l''aide FEDER]],"")</f>
        <v/>
      </c>
    </row>
    <row r="152" spans="1:16" s="16" customFormat="1" ht="13.5" customHeight="1" x14ac:dyDescent="0.35">
      <c r="A152" s="40"/>
      <c r="B152" s="40"/>
      <c r="C152" s="41"/>
      <c r="D152" s="41"/>
      <c r="E152" s="42" t="str">
        <f>IFERROR(VLOOKUP(D152,'OCS 2025'!$B$5:$E$16,3,0),"")</f>
        <v/>
      </c>
      <c r="F152" s="41"/>
      <c r="G152" s="43" t="str">
        <f>IFERROR(IF(Tableau13[[#This Row],[Codification BSCU]]="Groupage INTRANT, fret aérien","-",E152*F152),"")</f>
        <v/>
      </c>
      <c r="H152" s="44"/>
      <c r="I152" s="44"/>
      <c r="J152" s="45" t="str">
        <f t="shared" si="6"/>
        <v/>
      </c>
      <c r="K152" s="46"/>
      <c r="L152" s="46"/>
      <c r="M152" s="34" t="str">
        <f>IFERROR(IF(Tableau13[[#This Row],[Codification BSCU]]="Groupage INTRANT, fret aérien",E152*I152,G152*J152),"")</f>
        <v/>
      </c>
      <c r="N152" s="35" t="str">
        <f t="shared" si="5"/>
        <v/>
      </c>
      <c r="O152" s="33" t="str">
        <f>IFERROR(Tableau13[[#This Row],[Coût total présenté par le bénéficiaire]]*$F$7,"")</f>
        <v/>
      </c>
      <c r="P152" s="33" t="str">
        <f>IFERROR(Tableau13[[#This Row],[Montant de l''aide]]-Tableau13[[#This Row],[Montant de l''aide FEDER]],"")</f>
        <v/>
      </c>
    </row>
    <row r="153" spans="1:16" s="16" customFormat="1" ht="13.5" customHeight="1" x14ac:dyDescent="0.35">
      <c r="A153" s="40"/>
      <c r="B153" s="40"/>
      <c r="C153" s="41"/>
      <c r="D153" s="41"/>
      <c r="E153" s="42" t="str">
        <f>IFERROR(VLOOKUP(D153,'OCS 2025'!$B$5:$E$16,3,0),"")</f>
        <v/>
      </c>
      <c r="F153" s="41"/>
      <c r="G153" s="43" t="str">
        <f>IFERROR(IF(Tableau13[[#This Row],[Codification BSCU]]="Groupage INTRANT, fret aérien","-",E153*F153),"")</f>
        <v/>
      </c>
      <c r="H153" s="44"/>
      <c r="I153" s="44"/>
      <c r="J153" s="45" t="str">
        <f t="shared" si="6"/>
        <v/>
      </c>
      <c r="K153" s="46"/>
      <c r="L153" s="46"/>
      <c r="M153" s="34" t="str">
        <f>IFERROR(IF(Tableau13[[#This Row],[Codification BSCU]]="Groupage INTRANT, fret aérien",E153*I153,G153*J153),"")</f>
        <v/>
      </c>
      <c r="N153" s="35" t="str">
        <f t="shared" si="5"/>
        <v/>
      </c>
      <c r="O153" s="33" t="str">
        <f>IFERROR(Tableau13[[#This Row],[Coût total présenté par le bénéficiaire]]*$F$7,"")</f>
        <v/>
      </c>
      <c r="P153" s="33" t="str">
        <f>IFERROR(Tableau13[[#This Row],[Montant de l''aide]]-Tableau13[[#This Row],[Montant de l''aide FEDER]],"")</f>
        <v/>
      </c>
    </row>
    <row r="154" spans="1:16" s="16" customFormat="1" ht="13.5" customHeight="1" x14ac:dyDescent="0.35">
      <c r="A154" s="40"/>
      <c r="B154" s="40"/>
      <c r="C154" s="41"/>
      <c r="D154" s="41"/>
      <c r="E154" s="42" t="str">
        <f>IFERROR(VLOOKUP(D154,'OCS 2025'!$B$5:$E$16,3,0),"")</f>
        <v/>
      </c>
      <c r="F154" s="41"/>
      <c r="G154" s="43" t="str">
        <f>IFERROR(IF(Tableau13[[#This Row],[Codification BSCU]]="Groupage INTRANT, fret aérien","-",E154*F154),"")</f>
        <v/>
      </c>
      <c r="H154" s="44"/>
      <c r="I154" s="44"/>
      <c r="J154" s="45" t="str">
        <f t="shared" si="6"/>
        <v/>
      </c>
      <c r="K154" s="46"/>
      <c r="L154" s="46"/>
      <c r="M154" s="34" t="str">
        <f>IFERROR(IF(Tableau13[[#This Row],[Codification BSCU]]="Groupage INTRANT, fret aérien",E154*I154,G154*J154),"")</f>
        <v/>
      </c>
      <c r="N154" s="35" t="str">
        <f t="shared" si="5"/>
        <v/>
      </c>
      <c r="O154" s="33" t="str">
        <f>IFERROR(Tableau13[[#This Row],[Coût total présenté par le bénéficiaire]]*$F$7,"")</f>
        <v/>
      </c>
      <c r="P154" s="33" t="str">
        <f>IFERROR(Tableau13[[#This Row],[Montant de l''aide]]-Tableau13[[#This Row],[Montant de l''aide FEDER]],"")</f>
        <v/>
      </c>
    </row>
    <row r="155" spans="1:16" s="16" customFormat="1" ht="13.5" customHeight="1" x14ac:dyDescent="0.35">
      <c r="A155" s="40"/>
      <c r="B155" s="40"/>
      <c r="C155" s="41"/>
      <c r="D155" s="41"/>
      <c r="E155" s="42" t="str">
        <f>IFERROR(VLOOKUP(D155,'OCS 2025'!$B$5:$E$16,3,0),"")</f>
        <v/>
      </c>
      <c r="F155" s="41"/>
      <c r="G155" s="43" t="str">
        <f>IFERROR(IF(Tableau13[[#This Row],[Codification BSCU]]="Groupage INTRANT, fret aérien","-",E155*F155),"")</f>
        <v/>
      </c>
      <c r="H155" s="44"/>
      <c r="I155" s="44"/>
      <c r="J155" s="45" t="str">
        <f t="shared" si="6"/>
        <v/>
      </c>
      <c r="K155" s="46"/>
      <c r="L155" s="46"/>
      <c r="M155" s="34" t="str">
        <f>IFERROR(IF(Tableau13[[#This Row],[Codification BSCU]]="Groupage INTRANT, fret aérien",E155*I155,G155*J155),"")</f>
        <v/>
      </c>
      <c r="N155" s="35" t="str">
        <f t="shared" si="5"/>
        <v/>
      </c>
      <c r="O155" s="33" t="str">
        <f>IFERROR(Tableau13[[#This Row],[Coût total présenté par le bénéficiaire]]*$F$7,"")</f>
        <v/>
      </c>
      <c r="P155" s="33" t="str">
        <f>IFERROR(Tableau13[[#This Row],[Montant de l''aide]]-Tableau13[[#This Row],[Montant de l''aide FEDER]],"")</f>
        <v/>
      </c>
    </row>
    <row r="156" spans="1:16" s="16" customFormat="1" ht="13.5" customHeight="1" x14ac:dyDescent="0.35">
      <c r="A156" s="40"/>
      <c r="B156" s="40"/>
      <c r="C156" s="41"/>
      <c r="D156" s="41"/>
      <c r="E156" s="42" t="str">
        <f>IFERROR(VLOOKUP(D156,'OCS 2025'!$B$5:$E$16,3,0),"")</f>
        <v/>
      </c>
      <c r="F156" s="41"/>
      <c r="G156" s="43" t="str">
        <f>IFERROR(IF(Tableau13[[#This Row],[Codification BSCU]]="Groupage INTRANT, fret aérien","-",E156*F156),"")</f>
        <v/>
      </c>
      <c r="H156" s="44"/>
      <c r="I156" s="44"/>
      <c r="J156" s="45" t="str">
        <f t="shared" si="6"/>
        <v/>
      </c>
      <c r="K156" s="46"/>
      <c r="L156" s="46"/>
      <c r="M156" s="34" t="str">
        <f>IFERROR(IF(Tableau13[[#This Row],[Codification BSCU]]="Groupage INTRANT, fret aérien",E156*I156,G156*J156),"")</f>
        <v/>
      </c>
      <c r="N156" s="35" t="str">
        <f t="shared" si="5"/>
        <v/>
      </c>
      <c r="O156" s="33" t="str">
        <f>IFERROR(Tableau13[[#This Row],[Coût total présenté par le bénéficiaire]]*$F$7,"")</f>
        <v/>
      </c>
      <c r="P156" s="33" t="str">
        <f>IFERROR(Tableau13[[#This Row],[Montant de l''aide]]-Tableau13[[#This Row],[Montant de l''aide FEDER]],"")</f>
        <v/>
      </c>
    </row>
    <row r="157" spans="1:16" s="16" customFormat="1" ht="13.5" customHeight="1" x14ac:dyDescent="0.35">
      <c r="A157" s="40"/>
      <c r="B157" s="40"/>
      <c r="C157" s="41"/>
      <c r="D157" s="41"/>
      <c r="E157" s="42" t="str">
        <f>IFERROR(VLOOKUP(D157,'OCS 2025'!$B$5:$E$16,3,0),"")</f>
        <v/>
      </c>
      <c r="F157" s="41"/>
      <c r="G157" s="43" t="str">
        <f>IFERROR(IF(Tableau13[[#This Row],[Codification BSCU]]="Groupage INTRANT, fret aérien","-",E157*F157),"")</f>
        <v/>
      </c>
      <c r="H157" s="44"/>
      <c r="I157" s="44"/>
      <c r="J157" s="45" t="str">
        <f t="shared" si="6"/>
        <v/>
      </c>
      <c r="K157" s="46"/>
      <c r="L157" s="46"/>
      <c r="M157" s="34" t="str">
        <f>IFERROR(IF(Tableau13[[#This Row],[Codification BSCU]]="Groupage INTRANT, fret aérien",E157*I157,G157*J157),"")</f>
        <v/>
      </c>
      <c r="N157" s="35" t="str">
        <f t="shared" si="5"/>
        <v/>
      </c>
      <c r="O157" s="33" t="str">
        <f>IFERROR(Tableau13[[#This Row],[Coût total présenté par le bénéficiaire]]*$F$7,"")</f>
        <v/>
      </c>
      <c r="P157" s="33" t="str">
        <f>IFERROR(Tableau13[[#This Row],[Montant de l''aide]]-Tableau13[[#This Row],[Montant de l''aide FEDER]],"")</f>
        <v/>
      </c>
    </row>
    <row r="158" spans="1:16" s="16" customFormat="1" ht="13.5" customHeight="1" x14ac:dyDescent="0.35">
      <c r="A158" s="40"/>
      <c r="B158" s="40"/>
      <c r="C158" s="41"/>
      <c r="D158" s="41"/>
      <c r="E158" s="42" t="str">
        <f>IFERROR(VLOOKUP(D158,'OCS 2025'!$B$5:$E$16,3,0),"")</f>
        <v/>
      </c>
      <c r="F158" s="41"/>
      <c r="G158" s="43" t="str">
        <f>IFERROR(IF(Tableau13[[#This Row],[Codification BSCU]]="Groupage INTRANT, fret aérien","-",E158*F158),"")</f>
        <v/>
      </c>
      <c r="H158" s="44"/>
      <c r="I158" s="44"/>
      <c r="J158" s="45" t="str">
        <f t="shared" si="6"/>
        <v/>
      </c>
      <c r="K158" s="46"/>
      <c r="L158" s="46"/>
      <c r="M158" s="34" t="str">
        <f>IFERROR(IF(Tableau13[[#This Row],[Codification BSCU]]="Groupage INTRANT, fret aérien",E158*I158,G158*J158),"")</f>
        <v/>
      </c>
      <c r="N158" s="35" t="str">
        <f t="shared" si="5"/>
        <v/>
      </c>
      <c r="O158" s="33" t="str">
        <f>IFERROR(Tableau13[[#This Row],[Coût total présenté par le bénéficiaire]]*$F$7,"")</f>
        <v/>
      </c>
      <c r="P158" s="33" t="str">
        <f>IFERROR(Tableau13[[#This Row],[Montant de l''aide]]-Tableau13[[#This Row],[Montant de l''aide FEDER]],"")</f>
        <v/>
      </c>
    </row>
    <row r="159" spans="1:16" s="16" customFormat="1" ht="13.5" customHeight="1" x14ac:dyDescent="0.35">
      <c r="A159" s="40"/>
      <c r="B159" s="40"/>
      <c r="C159" s="41"/>
      <c r="D159" s="41"/>
      <c r="E159" s="42" t="str">
        <f>IFERROR(VLOOKUP(D159,'OCS 2025'!$B$5:$E$16,3,0),"")</f>
        <v/>
      </c>
      <c r="F159" s="41"/>
      <c r="G159" s="43" t="str">
        <f>IFERROR(IF(Tableau13[[#This Row],[Codification BSCU]]="Groupage INTRANT, fret aérien","-",E159*F159),"")</f>
        <v/>
      </c>
      <c r="H159" s="44"/>
      <c r="I159" s="44"/>
      <c r="J159" s="45" t="str">
        <f t="shared" si="6"/>
        <v/>
      </c>
      <c r="K159" s="46"/>
      <c r="L159" s="46"/>
      <c r="M159" s="34" t="str">
        <f>IFERROR(IF(Tableau13[[#This Row],[Codification BSCU]]="Groupage INTRANT, fret aérien",E159*I159,G159*J159),"")</f>
        <v/>
      </c>
      <c r="N159" s="35" t="str">
        <f t="shared" si="5"/>
        <v/>
      </c>
      <c r="O159" s="33" t="str">
        <f>IFERROR(Tableau13[[#This Row],[Coût total présenté par le bénéficiaire]]*$F$7,"")</f>
        <v/>
      </c>
      <c r="P159" s="33" t="str">
        <f>IFERROR(Tableau13[[#This Row],[Montant de l''aide]]-Tableau13[[#This Row],[Montant de l''aide FEDER]],"")</f>
        <v/>
      </c>
    </row>
    <row r="160" spans="1:16" s="16" customFormat="1" ht="13.5" customHeight="1" x14ac:dyDescent="0.35">
      <c r="A160" s="40"/>
      <c r="B160" s="40"/>
      <c r="C160" s="41"/>
      <c r="D160" s="41"/>
      <c r="E160" s="42" t="str">
        <f>IFERROR(VLOOKUP(D160,'OCS 2025'!$B$5:$E$16,3,0),"")</f>
        <v/>
      </c>
      <c r="F160" s="41"/>
      <c r="G160" s="43" t="str">
        <f>IFERROR(IF(Tableau13[[#This Row],[Codification BSCU]]="Groupage INTRANT, fret aérien","-",E160*F160),"")</f>
        <v/>
      </c>
      <c r="H160" s="44"/>
      <c r="I160" s="44"/>
      <c r="J160" s="45" t="str">
        <f t="shared" si="6"/>
        <v/>
      </c>
      <c r="K160" s="46"/>
      <c r="L160" s="46"/>
      <c r="M160" s="34" t="str">
        <f>IFERROR(IF(Tableau13[[#This Row],[Codification BSCU]]="Groupage INTRANT, fret aérien",E160*I160,G160*J160),"")</f>
        <v/>
      </c>
      <c r="N160" s="35" t="str">
        <f t="shared" si="5"/>
        <v/>
      </c>
      <c r="O160" s="33" t="str">
        <f>IFERROR(Tableau13[[#This Row],[Coût total présenté par le bénéficiaire]]*$F$7,"")</f>
        <v/>
      </c>
      <c r="P160" s="33" t="str">
        <f>IFERROR(Tableau13[[#This Row],[Montant de l''aide]]-Tableau13[[#This Row],[Montant de l''aide FEDER]],"")</f>
        <v/>
      </c>
    </row>
    <row r="161" spans="1:16" s="16" customFormat="1" ht="13.5" customHeight="1" x14ac:dyDescent="0.35">
      <c r="A161" s="40"/>
      <c r="B161" s="40"/>
      <c r="C161" s="41"/>
      <c r="D161" s="41"/>
      <c r="E161" s="42" t="str">
        <f>IFERROR(VLOOKUP(D161,'OCS 2025'!$B$5:$E$16,3,0),"")</f>
        <v/>
      </c>
      <c r="F161" s="41"/>
      <c r="G161" s="43" t="str">
        <f>IFERROR(IF(Tableau13[[#This Row],[Codification BSCU]]="Groupage INTRANT, fret aérien","-",E161*F161),"")</f>
        <v/>
      </c>
      <c r="H161" s="44"/>
      <c r="I161" s="44"/>
      <c r="J161" s="45" t="str">
        <f t="shared" si="6"/>
        <v/>
      </c>
      <c r="K161" s="46"/>
      <c r="L161" s="46"/>
      <c r="M161" s="34" t="str">
        <f>IFERROR(IF(Tableau13[[#This Row],[Codification BSCU]]="Groupage INTRANT, fret aérien",E161*I161,G161*J161),"")</f>
        <v/>
      </c>
      <c r="N161" s="35" t="str">
        <f t="shared" si="5"/>
        <v/>
      </c>
      <c r="O161" s="33" t="str">
        <f>IFERROR(Tableau13[[#This Row],[Coût total présenté par le bénéficiaire]]*$F$7,"")</f>
        <v/>
      </c>
      <c r="P161" s="33" t="str">
        <f>IFERROR(Tableau13[[#This Row],[Montant de l''aide]]-Tableau13[[#This Row],[Montant de l''aide FEDER]],"")</f>
        <v/>
      </c>
    </row>
    <row r="162" spans="1:16" s="16" customFormat="1" ht="13.5" customHeight="1" x14ac:dyDescent="0.35">
      <c r="A162" s="40"/>
      <c r="B162" s="40"/>
      <c r="C162" s="41"/>
      <c r="D162" s="41"/>
      <c r="E162" s="42" t="str">
        <f>IFERROR(VLOOKUP(D162,'OCS 2025'!$B$5:$E$16,3,0),"")</f>
        <v/>
      </c>
      <c r="F162" s="41"/>
      <c r="G162" s="43" t="str">
        <f>IFERROR(IF(Tableau13[[#This Row],[Codification BSCU]]="Groupage INTRANT, fret aérien","-",E162*F162),"")</f>
        <v/>
      </c>
      <c r="H162" s="44"/>
      <c r="I162" s="44"/>
      <c r="J162" s="45" t="str">
        <f t="shared" si="6"/>
        <v/>
      </c>
      <c r="K162" s="46"/>
      <c r="L162" s="46"/>
      <c r="M162" s="34" t="str">
        <f>IFERROR(IF(Tableau13[[#This Row],[Codification BSCU]]="Groupage INTRANT, fret aérien",E162*I162,G162*J162),"")</f>
        <v/>
      </c>
      <c r="N162" s="35" t="str">
        <f t="shared" si="5"/>
        <v/>
      </c>
      <c r="O162" s="33" t="str">
        <f>IFERROR(Tableau13[[#This Row],[Coût total présenté par le bénéficiaire]]*$F$7,"")</f>
        <v/>
      </c>
      <c r="P162" s="33" t="str">
        <f>IFERROR(Tableau13[[#This Row],[Montant de l''aide]]-Tableau13[[#This Row],[Montant de l''aide FEDER]],"")</f>
        <v/>
      </c>
    </row>
    <row r="163" spans="1:16" s="16" customFormat="1" ht="13.5" customHeight="1" x14ac:dyDescent="0.35">
      <c r="A163" s="40"/>
      <c r="B163" s="40"/>
      <c r="C163" s="41"/>
      <c r="D163" s="41"/>
      <c r="E163" s="42" t="str">
        <f>IFERROR(VLOOKUP(D163,'OCS 2025'!$B$5:$E$16,3,0),"")</f>
        <v/>
      </c>
      <c r="F163" s="41"/>
      <c r="G163" s="43" t="str">
        <f>IFERROR(IF(Tableau13[[#This Row],[Codification BSCU]]="Groupage INTRANT, fret aérien","-",E163*F163),"")</f>
        <v/>
      </c>
      <c r="H163" s="44"/>
      <c r="I163" s="44"/>
      <c r="J163" s="45" t="str">
        <f t="shared" si="6"/>
        <v/>
      </c>
      <c r="K163" s="46"/>
      <c r="L163" s="46"/>
      <c r="M163" s="34" t="str">
        <f>IFERROR(IF(Tableau13[[#This Row],[Codification BSCU]]="Groupage INTRANT, fret aérien",E163*I163,G163*J163),"")</f>
        <v/>
      </c>
      <c r="N163" s="35" t="str">
        <f t="shared" si="5"/>
        <v/>
      </c>
      <c r="O163" s="33" t="str">
        <f>IFERROR(Tableau13[[#This Row],[Coût total présenté par le bénéficiaire]]*$F$7,"")</f>
        <v/>
      </c>
      <c r="P163" s="33" t="str">
        <f>IFERROR(Tableau13[[#This Row],[Montant de l''aide]]-Tableau13[[#This Row],[Montant de l''aide FEDER]],"")</f>
        <v/>
      </c>
    </row>
    <row r="164" spans="1:16" s="16" customFormat="1" ht="13.5" customHeight="1" x14ac:dyDescent="0.35">
      <c r="A164" s="40"/>
      <c r="B164" s="40"/>
      <c r="C164" s="41"/>
      <c r="D164" s="41"/>
      <c r="E164" s="42" t="str">
        <f>IFERROR(VLOOKUP(D164,'OCS 2025'!$B$5:$E$16,3,0),"")</f>
        <v/>
      </c>
      <c r="F164" s="41"/>
      <c r="G164" s="43" t="str">
        <f>IFERROR(IF(Tableau13[[#This Row],[Codification BSCU]]="Groupage INTRANT, fret aérien","-",E164*F164),"")</f>
        <v/>
      </c>
      <c r="H164" s="44"/>
      <c r="I164" s="44"/>
      <c r="J164" s="45" t="str">
        <f t="shared" si="6"/>
        <v/>
      </c>
      <c r="K164" s="46"/>
      <c r="L164" s="46"/>
      <c r="M164" s="34" t="str">
        <f>IFERROR(IF(Tableau13[[#This Row],[Codification BSCU]]="Groupage INTRANT, fret aérien",E164*I164,G164*J164),"")</f>
        <v/>
      </c>
      <c r="N164" s="35" t="str">
        <f t="shared" si="5"/>
        <v/>
      </c>
      <c r="O164" s="33" t="str">
        <f>IFERROR(Tableau13[[#This Row],[Coût total présenté par le bénéficiaire]]*$F$7,"")</f>
        <v/>
      </c>
      <c r="P164" s="33" t="str">
        <f>IFERROR(Tableau13[[#This Row],[Montant de l''aide]]-Tableau13[[#This Row],[Montant de l''aide FEDER]],"")</f>
        <v/>
      </c>
    </row>
    <row r="165" spans="1:16" s="16" customFormat="1" ht="13.5" customHeight="1" x14ac:dyDescent="0.35">
      <c r="A165" s="40"/>
      <c r="B165" s="40"/>
      <c r="C165" s="41"/>
      <c r="D165" s="41"/>
      <c r="E165" s="42" t="str">
        <f>IFERROR(VLOOKUP(D165,'OCS 2025'!$B$5:$E$16,3,0),"")</f>
        <v/>
      </c>
      <c r="F165" s="41"/>
      <c r="G165" s="43" t="str">
        <f>IFERROR(IF(Tableau13[[#This Row],[Codification BSCU]]="Groupage INTRANT, fret aérien","-",E165*F165),"")</f>
        <v/>
      </c>
      <c r="H165" s="44"/>
      <c r="I165" s="44"/>
      <c r="J165" s="45" t="str">
        <f t="shared" si="6"/>
        <v/>
      </c>
      <c r="K165" s="46"/>
      <c r="L165" s="46"/>
      <c r="M165" s="34" t="str">
        <f>IFERROR(IF(Tableau13[[#This Row],[Codification BSCU]]="Groupage INTRANT, fret aérien",E165*I165,G165*J165),"")</f>
        <v/>
      </c>
      <c r="N165" s="35" t="str">
        <f t="shared" si="5"/>
        <v/>
      </c>
      <c r="O165" s="33" t="str">
        <f>IFERROR(Tableau13[[#This Row],[Coût total présenté par le bénéficiaire]]*$F$7,"")</f>
        <v/>
      </c>
      <c r="P165" s="33" t="str">
        <f>IFERROR(Tableau13[[#This Row],[Montant de l''aide]]-Tableau13[[#This Row],[Montant de l''aide FEDER]],"")</f>
        <v/>
      </c>
    </row>
    <row r="166" spans="1:16" s="16" customFormat="1" ht="13.5" customHeight="1" x14ac:dyDescent="0.35">
      <c r="A166" s="40"/>
      <c r="B166" s="40"/>
      <c r="C166" s="41"/>
      <c r="D166" s="41"/>
      <c r="E166" s="42" t="str">
        <f>IFERROR(VLOOKUP(D166,'OCS 2025'!$B$5:$E$16,3,0),"")</f>
        <v/>
      </c>
      <c r="F166" s="41"/>
      <c r="G166" s="43" t="str">
        <f>IFERROR(IF(Tableau13[[#This Row],[Codification BSCU]]="Groupage INTRANT, fret aérien","-",E166*F166),"")</f>
        <v/>
      </c>
      <c r="H166" s="44"/>
      <c r="I166" s="44"/>
      <c r="J166" s="45" t="str">
        <f t="shared" si="6"/>
        <v/>
      </c>
      <c r="K166" s="46"/>
      <c r="L166" s="46"/>
      <c r="M166" s="34" t="str">
        <f>IFERROR(IF(Tableau13[[#This Row],[Codification BSCU]]="Groupage INTRANT, fret aérien",E166*I166,G166*J166),"")</f>
        <v/>
      </c>
      <c r="N166" s="35" t="str">
        <f t="shared" si="5"/>
        <v/>
      </c>
      <c r="O166" s="33" t="str">
        <f>IFERROR(Tableau13[[#This Row],[Coût total présenté par le bénéficiaire]]*$F$7,"")</f>
        <v/>
      </c>
      <c r="P166" s="33" t="str">
        <f>IFERROR(Tableau13[[#This Row],[Montant de l''aide]]-Tableau13[[#This Row],[Montant de l''aide FEDER]],"")</f>
        <v/>
      </c>
    </row>
    <row r="167" spans="1:16" s="16" customFormat="1" ht="13.5" customHeight="1" x14ac:dyDescent="0.35">
      <c r="A167" s="40"/>
      <c r="B167" s="40"/>
      <c r="C167" s="41"/>
      <c r="D167" s="41"/>
      <c r="E167" s="42" t="str">
        <f>IFERROR(VLOOKUP(D167,'OCS 2025'!$B$5:$E$16,3,0),"")</f>
        <v/>
      </c>
      <c r="F167" s="41"/>
      <c r="G167" s="43" t="str">
        <f>IFERROR(IF(Tableau13[[#This Row],[Codification BSCU]]="Groupage INTRANT, fret aérien","-",E167*F167),"")</f>
        <v/>
      </c>
      <c r="H167" s="44"/>
      <c r="I167" s="44"/>
      <c r="J167" s="45" t="str">
        <f t="shared" si="6"/>
        <v/>
      </c>
      <c r="K167" s="46"/>
      <c r="L167" s="46"/>
      <c r="M167" s="34" t="str">
        <f>IFERROR(IF(Tableau13[[#This Row],[Codification BSCU]]="Groupage INTRANT, fret aérien",E167*I167,G167*J167),"")</f>
        <v/>
      </c>
      <c r="N167" s="35" t="str">
        <f t="shared" si="5"/>
        <v/>
      </c>
      <c r="O167" s="33" t="str">
        <f>IFERROR(Tableau13[[#This Row],[Coût total présenté par le bénéficiaire]]*$F$7,"")</f>
        <v/>
      </c>
      <c r="P167" s="33" t="str">
        <f>IFERROR(Tableau13[[#This Row],[Montant de l''aide]]-Tableau13[[#This Row],[Montant de l''aide FEDER]],"")</f>
        <v/>
      </c>
    </row>
    <row r="168" spans="1:16" s="16" customFormat="1" ht="13.5" customHeight="1" x14ac:dyDescent="0.35">
      <c r="A168" s="40"/>
      <c r="B168" s="40"/>
      <c r="C168" s="41"/>
      <c r="D168" s="41"/>
      <c r="E168" s="42" t="str">
        <f>IFERROR(VLOOKUP(D168,'OCS 2025'!$B$5:$E$16,3,0),"")</f>
        <v/>
      </c>
      <c r="F168" s="41"/>
      <c r="G168" s="43" t="str">
        <f>IFERROR(IF(Tableau13[[#This Row],[Codification BSCU]]="Groupage INTRANT, fret aérien","-",E168*F168),"")</f>
        <v/>
      </c>
      <c r="H168" s="44"/>
      <c r="I168" s="44"/>
      <c r="J168" s="45" t="str">
        <f t="shared" si="6"/>
        <v/>
      </c>
      <c r="K168" s="46"/>
      <c r="L168" s="46"/>
      <c r="M168" s="34" t="str">
        <f>IFERROR(IF(Tableau13[[#This Row],[Codification BSCU]]="Groupage INTRANT, fret aérien",E168*I168,G168*J168),"")</f>
        <v/>
      </c>
      <c r="N168" s="35" t="str">
        <f t="shared" si="5"/>
        <v/>
      </c>
      <c r="O168" s="33" t="str">
        <f>IFERROR(Tableau13[[#This Row],[Coût total présenté par le bénéficiaire]]*$F$7,"")</f>
        <v/>
      </c>
      <c r="P168" s="33" t="str">
        <f>IFERROR(Tableau13[[#This Row],[Montant de l''aide]]-Tableau13[[#This Row],[Montant de l''aide FEDER]],"")</f>
        <v/>
      </c>
    </row>
    <row r="169" spans="1:16" s="16" customFormat="1" ht="13.5" customHeight="1" x14ac:dyDescent="0.35">
      <c r="A169" s="40"/>
      <c r="B169" s="40"/>
      <c r="C169" s="41"/>
      <c r="D169" s="41"/>
      <c r="E169" s="42" t="str">
        <f>IFERROR(VLOOKUP(D169,'OCS 2025'!$B$5:$E$16,3,0),"")</f>
        <v/>
      </c>
      <c r="F169" s="41"/>
      <c r="G169" s="43" t="str">
        <f>IFERROR(IF(Tableau13[[#This Row],[Codification BSCU]]="Groupage INTRANT, fret aérien","-",E169*F169),"")</f>
        <v/>
      </c>
      <c r="H169" s="44"/>
      <c r="I169" s="44"/>
      <c r="J169" s="45" t="str">
        <f t="shared" si="6"/>
        <v/>
      </c>
      <c r="K169" s="46"/>
      <c r="L169" s="46"/>
      <c r="M169" s="34" t="str">
        <f>IFERROR(IF(Tableau13[[#This Row],[Codification BSCU]]="Groupage INTRANT, fret aérien",E169*I169,G169*J169),"")</f>
        <v/>
      </c>
      <c r="N169" s="35" t="str">
        <f t="shared" si="5"/>
        <v/>
      </c>
      <c r="O169" s="33" t="str">
        <f>IFERROR(Tableau13[[#This Row],[Coût total présenté par le bénéficiaire]]*$F$7,"")</f>
        <v/>
      </c>
      <c r="P169" s="33" t="str">
        <f>IFERROR(Tableau13[[#This Row],[Montant de l''aide]]-Tableau13[[#This Row],[Montant de l''aide FEDER]],"")</f>
        <v/>
      </c>
    </row>
    <row r="170" spans="1:16" s="16" customFormat="1" ht="13.5" customHeight="1" x14ac:dyDescent="0.35">
      <c r="A170" s="40"/>
      <c r="B170" s="40"/>
      <c r="C170" s="41"/>
      <c r="D170" s="41"/>
      <c r="E170" s="42" t="str">
        <f>IFERROR(VLOOKUP(D170,'OCS 2025'!$B$5:$E$16,3,0),"")</f>
        <v/>
      </c>
      <c r="F170" s="41"/>
      <c r="G170" s="43" t="str">
        <f>IFERROR(IF(Tableau13[[#This Row],[Codification BSCU]]="Groupage INTRANT, fret aérien","-",E170*F170),"")</f>
        <v/>
      </c>
      <c r="H170" s="44"/>
      <c r="I170" s="44"/>
      <c r="J170" s="45" t="str">
        <f t="shared" si="6"/>
        <v/>
      </c>
      <c r="K170" s="46"/>
      <c r="L170" s="46"/>
      <c r="M170" s="34" t="str">
        <f>IFERROR(IF(Tableau13[[#This Row],[Codification BSCU]]="Groupage INTRANT, fret aérien",E170*I170,G170*J170),"")</f>
        <v/>
      </c>
      <c r="N170" s="35" t="str">
        <f t="shared" si="5"/>
        <v/>
      </c>
      <c r="O170" s="33" t="str">
        <f>IFERROR(Tableau13[[#This Row],[Coût total présenté par le bénéficiaire]]*$F$7,"")</f>
        <v/>
      </c>
      <c r="P170" s="33" t="str">
        <f>IFERROR(Tableau13[[#This Row],[Montant de l''aide]]-Tableau13[[#This Row],[Montant de l''aide FEDER]],"")</f>
        <v/>
      </c>
    </row>
    <row r="171" spans="1:16" s="16" customFormat="1" ht="13.5" customHeight="1" x14ac:dyDescent="0.35">
      <c r="A171" s="40"/>
      <c r="B171" s="40"/>
      <c r="C171" s="41"/>
      <c r="D171" s="41"/>
      <c r="E171" s="42" t="str">
        <f>IFERROR(VLOOKUP(D171,'OCS 2025'!$B$5:$E$16,3,0),"")</f>
        <v/>
      </c>
      <c r="F171" s="41"/>
      <c r="G171" s="43" t="str">
        <f>IFERROR(IF(Tableau13[[#This Row],[Codification BSCU]]="Groupage INTRANT, fret aérien","-",E171*F171),"")</f>
        <v/>
      </c>
      <c r="H171" s="44"/>
      <c r="I171" s="44"/>
      <c r="J171" s="45" t="str">
        <f t="shared" si="6"/>
        <v/>
      </c>
      <c r="K171" s="46"/>
      <c r="L171" s="46"/>
      <c r="M171" s="34" t="str">
        <f>IFERROR(IF(Tableau13[[#This Row],[Codification BSCU]]="Groupage INTRANT, fret aérien",E171*I171,G171*J171),"")</f>
        <v/>
      </c>
      <c r="N171" s="35" t="str">
        <f t="shared" si="5"/>
        <v/>
      </c>
      <c r="O171" s="33" t="str">
        <f>IFERROR(Tableau13[[#This Row],[Coût total présenté par le bénéficiaire]]*$F$7,"")</f>
        <v/>
      </c>
      <c r="P171" s="33" t="str">
        <f>IFERROR(Tableau13[[#This Row],[Montant de l''aide]]-Tableau13[[#This Row],[Montant de l''aide FEDER]],"")</f>
        <v/>
      </c>
    </row>
    <row r="172" spans="1:16" s="16" customFormat="1" ht="13.5" customHeight="1" x14ac:dyDescent="0.35">
      <c r="A172" s="40"/>
      <c r="B172" s="40"/>
      <c r="C172" s="41"/>
      <c r="D172" s="41"/>
      <c r="E172" s="42" t="str">
        <f>IFERROR(VLOOKUP(D172,'OCS 2025'!$B$5:$E$16,3,0),"")</f>
        <v/>
      </c>
      <c r="F172" s="41"/>
      <c r="G172" s="43" t="str">
        <f>IFERROR(IF(Tableau13[[#This Row],[Codification BSCU]]="Groupage INTRANT, fret aérien","-",E172*F172),"")</f>
        <v/>
      </c>
      <c r="H172" s="44"/>
      <c r="I172" s="44"/>
      <c r="J172" s="45" t="str">
        <f t="shared" si="6"/>
        <v/>
      </c>
      <c r="K172" s="46"/>
      <c r="L172" s="46"/>
      <c r="M172" s="34" t="str">
        <f>IFERROR(IF(Tableau13[[#This Row],[Codification BSCU]]="Groupage INTRANT, fret aérien",E172*I172,G172*J172),"")</f>
        <v/>
      </c>
      <c r="N172" s="35" t="str">
        <f t="shared" si="5"/>
        <v/>
      </c>
      <c r="O172" s="33" t="str">
        <f>IFERROR(Tableau13[[#This Row],[Coût total présenté par le bénéficiaire]]*$F$7,"")</f>
        <v/>
      </c>
      <c r="P172" s="33" t="str">
        <f>IFERROR(Tableau13[[#This Row],[Montant de l''aide]]-Tableau13[[#This Row],[Montant de l''aide FEDER]],"")</f>
        <v/>
      </c>
    </row>
    <row r="173" spans="1:16" s="16" customFormat="1" ht="13.5" customHeight="1" x14ac:dyDescent="0.35">
      <c r="A173" s="40"/>
      <c r="B173" s="40"/>
      <c r="C173" s="41"/>
      <c r="D173" s="41"/>
      <c r="E173" s="42" t="str">
        <f>IFERROR(VLOOKUP(D173,'OCS 2025'!$B$5:$E$16,3,0),"")</f>
        <v/>
      </c>
      <c r="F173" s="41"/>
      <c r="G173" s="43" t="str">
        <f>IFERROR(IF(Tableau13[[#This Row],[Codification BSCU]]="Groupage INTRANT, fret aérien","-",E173*F173),"")</f>
        <v/>
      </c>
      <c r="H173" s="44"/>
      <c r="I173" s="44"/>
      <c r="J173" s="45" t="str">
        <f t="shared" si="6"/>
        <v/>
      </c>
      <c r="K173" s="46"/>
      <c r="L173" s="46"/>
      <c r="M173" s="34" t="str">
        <f>IFERROR(IF(Tableau13[[#This Row],[Codification BSCU]]="Groupage INTRANT, fret aérien",E173*I173,G173*J173),"")</f>
        <v/>
      </c>
      <c r="N173" s="35" t="str">
        <f t="shared" si="5"/>
        <v/>
      </c>
      <c r="O173" s="33" t="str">
        <f>IFERROR(Tableau13[[#This Row],[Coût total présenté par le bénéficiaire]]*$F$7,"")</f>
        <v/>
      </c>
      <c r="P173" s="33" t="str">
        <f>IFERROR(Tableau13[[#This Row],[Montant de l''aide]]-Tableau13[[#This Row],[Montant de l''aide FEDER]],"")</f>
        <v/>
      </c>
    </row>
    <row r="174" spans="1:16" s="16" customFormat="1" ht="13.5" customHeight="1" x14ac:dyDescent="0.35">
      <c r="A174" s="40"/>
      <c r="B174" s="40"/>
      <c r="C174" s="41"/>
      <c r="D174" s="41"/>
      <c r="E174" s="42" t="str">
        <f>IFERROR(VLOOKUP(D174,'OCS 2025'!$B$5:$E$16,3,0),"")</f>
        <v/>
      </c>
      <c r="F174" s="41"/>
      <c r="G174" s="43" t="str">
        <f>IFERROR(IF(Tableau13[[#This Row],[Codification BSCU]]="Groupage INTRANT, fret aérien","-",E174*F174),"")</f>
        <v/>
      </c>
      <c r="H174" s="44"/>
      <c r="I174" s="44"/>
      <c r="J174" s="45" t="str">
        <f t="shared" si="6"/>
        <v/>
      </c>
      <c r="K174" s="46"/>
      <c r="L174" s="46"/>
      <c r="M174" s="34" t="str">
        <f>IFERROR(IF(Tableau13[[#This Row],[Codification BSCU]]="Groupage INTRANT, fret aérien",E174*I174,G174*J174),"")</f>
        <v/>
      </c>
      <c r="N174" s="35" t="str">
        <f t="shared" si="5"/>
        <v/>
      </c>
      <c r="O174" s="33" t="str">
        <f>IFERROR(Tableau13[[#This Row],[Coût total présenté par le bénéficiaire]]*$F$7,"")</f>
        <v/>
      </c>
      <c r="P174" s="33" t="str">
        <f>IFERROR(Tableau13[[#This Row],[Montant de l''aide]]-Tableau13[[#This Row],[Montant de l''aide FEDER]],"")</f>
        <v/>
      </c>
    </row>
    <row r="175" spans="1:16" s="16" customFormat="1" ht="13.5" customHeight="1" x14ac:dyDescent="0.35">
      <c r="A175" s="40"/>
      <c r="B175" s="40"/>
      <c r="C175" s="41"/>
      <c r="D175" s="41"/>
      <c r="E175" s="42" t="str">
        <f>IFERROR(VLOOKUP(D175,'OCS 2025'!$B$5:$E$16,3,0),"")</f>
        <v/>
      </c>
      <c r="F175" s="41"/>
      <c r="G175" s="43" t="str">
        <f>IFERROR(IF(Tableau13[[#This Row],[Codification BSCU]]="Groupage INTRANT, fret aérien","-",E175*F175),"")</f>
        <v/>
      </c>
      <c r="H175" s="44"/>
      <c r="I175" s="44"/>
      <c r="J175" s="45" t="str">
        <f t="shared" si="6"/>
        <v/>
      </c>
      <c r="K175" s="46"/>
      <c r="L175" s="46"/>
      <c r="M175" s="34" t="str">
        <f>IFERROR(IF(Tableau13[[#This Row],[Codification BSCU]]="Groupage INTRANT, fret aérien",E175*I175,G175*J175),"")</f>
        <v/>
      </c>
      <c r="N175" s="35" t="str">
        <f t="shared" si="5"/>
        <v/>
      </c>
      <c r="O175" s="33" t="str">
        <f>IFERROR(Tableau13[[#This Row],[Coût total présenté par le bénéficiaire]]*$F$7,"")</f>
        <v/>
      </c>
      <c r="P175" s="33" t="str">
        <f>IFERROR(Tableau13[[#This Row],[Montant de l''aide]]-Tableau13[[#This Row],[Montant de l''aide FEDER]],"")</f>
        <v/>
      </c>
    </row>
    <row r="176" spans="1:16" s="16" customFormat="1" ht="13.5" customHeight="1" x14ac:dyDescent="0.35">
      <c r="A176" s="40"/>
      <c r="B176" s="40"/>
      <c r="C176" s="41"/>
      <c r="D176" s="41"/>
      <c r="E176" s="42" t="str">
        <f>IFERROR(VLOOKUP(D176,'OCS 2025'!$B$5:$E$16,3,0),"")</f>
        <v/>
      </c>
      <c r="F176" s="41"/>
      <c r="G176" s="43" t="str">
        <f>IFERROR(IF(Tableau13[[#This Row],[Codification BSCU]]="Groupage INTRANT, fret aérien","-",E176*F176),"")</f>
        <v/>
      </c>
      <c r="H176" s="44"/>
      <c r="I176" s="44"/>
      <c r="J176" s="45" t="str">
        <f t="shared" si="6"/>
        <v/>
      </c>
      <c r="K176" s="46"/>
      <c r="L176" s="46"/>
      <c r="M176" s="34" t="str">
        <f>IFERROR(IF(Tableau13[[#This Row],[Codification BSCU]]="Groupage INTRANT, fret aérien",E176*I176,G176*J176),"")</f>
        <v/>
      </c>
      <c r="N176" s="35" t="str">
        <f t="shared" si="5"/>
        <v/>
      </c>
      <c r="O176" s="33" t="str">
        <f>IFERROR(Tableau13[[#This Row],[Coût total présenté par le bénéficiaire]]*$F$7,"")</f>
        <v/>
      </c>
      <c r="P176" s="33" t="str">
        <f>IFERROR(Tableau13[[#This Row],[Montant de l''aide]]-Tableau13[[#This Row],[Montant de l''aide FEDER]],"")</f>
        <v/>
      </c>
    </row>
    <row r="177" spans="1:16" s="16" customFormat="1" ht="13.5" customHeight="1" x14ac:dyDescent="0.35">
      <c r="A177" s="40"/>
      <c r="B177" s="40"/>
      <c r="C177" s="41"/>
      <c r="D177" s="41"/>
      <c r="E177" s="42" t="str">
        <f>IFERROR(VLOOKUP(D177,'OCS 2025'!$B$5:$E$16,3,0),"")</f>
        <v/>
      </c>
      <c r="F177" s="41"/>
      <c r="G177" s="43" t="str">
        <f>IFERROR(IF(Tableau13[[#This Row],[Codification BSCU]]="Groupage INTRANT, fret aérien","-",E177*F177),"")</f>
        <v/>
      </c>
      <c r="H177" s="44"/>
      <c r="I177" s="44"/>
      <c r="J177" s="45" t="str">
        <f t="shared" si="6"/>
        <v/>
      </c>
      <c r="K177" s="46"/>
      <c r="L177" s="46"/>
      <c r="M177" s="34" t="str">
        <f>IFERROR(IF(Tableau13[[#This Row],[Codification BSCU]]="Groupage INTRANT, fret aérien",E177*I177,G177*J177),"")</f>
        <v/>
      </c>
      <c r="N177" s="35" t="str">
        <f t="shared" si="5"/>
        <v/>
      </c>
      <c r="O177" s="33" t="str">
        <f>IFERROR(Tableau13[[#This Row],[Coût total présenté par le bénéficiaire]]*$F$7,"")</f>
        <v/>
      </c>
      <c r="P177" s="33" t="str">
        <f>IFERROR(Tableau13[[#This Row],[Montant de l''aide]]-Tableau13[[#This Row],[Montant de l''aide FEDER]],"")</f>
        <v/>
      </c>
    </row>
    <row r="178" spans="1:16" s="16" customFormat="1" ht="13.5" customHeight="1" x14ac:dyDescent="0.35">
      <c r="A178" s="40"/>
      <c r="B178" s="40"/>
      <c r="C178" s="41"/>
      <c r="D178" s="41"/>
      <c r="E178" s="42" t="str">
        <f>IFERROR(VLOOKUP(D178,'OCS 2025'!$B$5:$E$16,3,0),"")</f>
        <v/>
      </c>
      <c r="F178" s="41"/>
      <c r="G178" s="43" t="str">
        <f>IFERROR(IF(Tableau13[[#This Row],[Codification BSCU]]="Groupage INTRANT, fret aérien","-",E178*F178),"")</f>
        <v/>
      </c>
      <c r="H178" s="44"/>
      <c r="I178" s="44"/>
      <c r="J178" s="45" t="str">
        <f t="shared" si="6"/>
        <v/>
      </c>
      <c r="K178" s="46"/>
      <c r="L178" s="46"/>
      <c r="M178" s="34" t="str">
        <f>IFERROR(IF(Tableau13[[#This Row],[Codification BSCU]]="Groupage INTRANT, fret aérien",E178*I178,G178*J178),"")</f>
        <v/>
      </c>
      <c r="N178" s="35" t="str">
        <f t="shared" si="5"/>
        <v/>
      </c>
      <c r="O178" s="33" t="str">
        <f>IFERROR(Tableau13[[#This Row],[Coût total présenté par le bénéficiaire]]*$F$7,"")</f>
        <v/>
      </c>
      <c r="P178" s="33" t="str">
        <f>IFERROR(Tableau13[[#This Row],[Montant de l''aide]]-Tableau13[[#This Row],[Montant de l''aide FEDER]],"")</f>
        <v/>
      </c>
    </row>
    <row r="179" spans="1:16" s="16" customFormat="1" ht="13.5" customHeight="1" x14ac:dyDescent="0.35">
      <c r="A179" s="40"/>
      <c r="B179" s="40"/>
      <c r="C179" s="41"/>
      <c r="D179" s="41"/>
      <c r="E179" s="42" t="str">
        <f>IFERROR(VLOOKUP(D179,'OCS 2025'!$B$5:$E$16,3,0),"")</f>
        <v/>
      </c>
      <c r="F179" s="41"/>
      <c r="G179" s="43" t="str">
        <f>IFERROR(IF(Tableau13[[#This Row],[Codification BSCU]]="Groupage INTRANT, fret aérien","-",E179*F179),"")</f>
        <v/>
      </c>
      <c r="H179" s="44"/>
      <c r="I179" s="44"/>
      <c r="J179" s="45" t="str">
        <f t="shared" si="6"/>
        <v/>
      </c>
      <c r="K179" s="46"/>
      <c r="L179" s="46"/>
      <c r="M179" s="34" t="str">
        <f>IFERROR(IF(Tableau13[[#This Row],[Codification BSCU]]="Groupage INTRANT, fret aérien",E179*I179,G179*J179),"")</f>
        <v/>
      </c>
      <c r="N179" s="35" t="str">
        <f t="shared" si="5"/>
        <v/>
      </c>
      <c r="O179" s="33" t="str">
        <f>IFERROR(Tableau13[[#This Row],[Coût total présenté par le bénéficiaire]]*$F$7,"")</f>
        <v/>
      </c>
      <c r="P179" s="33" t="str">
        <f>IFERROR(Tableau13[[#This Row],[Montant de l''aide]]-Tableau13[[#This Row],[Montant de l''aide FEDER]],"")</f>
        <v/>
      </c>
    </row>
    <row r="180" spans="1:16" s="16" customFormat="1" ht="13.5" customHeight="1" x14ac:dyDescent="0.35">
      <c r="A180" s="40"/>
      <c r="B180" s="40"/>
      <c r="C180" s="41"/>
      <c r="D180" s="41"/>
      <c r="E180" s="42" t="str">
        <f>IFERROR(VLOOKUP(D180,'OCS 2025'!$B$5:$E$16,3,0),"")</f>
        <v/>
      </c>
      <c r="F180" s="41"/>
      <c r="G180" s="43" t="str">
        <f>IFERROR(IF(Tableau13[[#This Row],[Codification BSCU]]="Groupage INTRANT, fret aérien","-",E180*F180),"")</f>
        <v/>
      </c>
      <c r="H180" s="44"/>
      <c r="I180" s="44"/>
      <c r="J180" s="45" t="str">
        <f t="shared" si="6"/>
        <v/>
      </c>
      <c r="K180" s="46"/>
      <c r="L180" s="46"/>
      <c r="M180" s="34" t="str">
        <f>IFERROR(IF(Tableau13[[#This Row],[Codification BSCU]]="Groupage INTRANT, fret aérien",E180*I180,G180*J180),"")</f>
        <v/>
      </c>
      <c r="N180" s="35" t="str">
        <f t="shared" si="5"/>
        <v/>
      </c>
      <c r="O180" s="33" t="str">
        <f>IFERROR(Tableau13[[#This Row],[Coût total présenté par le bénéficiaire]]*$F$7,"")</f>
        <v/>
      </c>
      <c r="P180" s="33" t="str">
        <f>IFERROR(Tableau13[[#This Row],[Montant de l''aide]]-Tableau13[[#This Row],[Montant de l''aide FEDER]],"")</f>
        <v/>
      </c>
    </row>
    <row r="181" spans="1:16" s="16" customFormat="1" ht="13.5" customHeight="1" x14ac:dyDescent="0.35">
      <c r="A181" s="40"/>
      <c r="B181" s="40"/>
      <c r="C181" s="41"/>
      <c r="D181" s="41"/>
      <c r="E181" s="42" t="str">
        <f>IFERROR(VLOOKUP(D181,'OCS 2025'!$B$5:$E$16,3,0),"")</f>
        <v/>
      </c>
      <c r="F181" s="41"/>
      <c r="G181" s="43" t="str">
        <f>IFERROR(IF(Tableau13[[#This Row],[Codification BSCU]]="Groupage INTRANT, fret aérien","-",E181*F181),"")</f>
        <v/>
      </c>
      <c r="H181" s="44"/>
      <c r="I181" s="44"/>
      <c r="J181" s="45" t="str">
        <f t="shared" si="6"/>
        <v/>
      </c>
      <c r="K181" s="46"/>
      <c r="L181" s="46"/>
      <c r="M181" s="34" t="str">
        <f>IFERROR(IF(Tableau13[[#This Row],[Codification BSCU]]="Groupage INTRANT, fret aérien",E181*I181,G181*J181),"")</f>
        <v/>
      </c>
      <c r="N181" s="35" t="str">
        <f t="shared" si="5"/>
        <v/>
      </c>
      <c r="O181" s="33" t="str">
        <f>IFERROR(Tableau13[[#This Row],[Coût total présenté par le bénéficiaire]]*$F$7,"")</f>
        <v/>
      </c>
      <c r="P181" s="33" t="str">
        <f>IFERROR(Tableau13[[#This Row],[Montant de l''aide]]-Tableau13[[#This Row],[Montant de l''aide FEDER]],"")</f>
        <v/>
      </c>
    </row>
    <row r="182" spans="1:16" s="16" customFormat="1" ht="13.5" customHeight="1" x14ac:dyDescent="0.35">
      <c r="A182" s="40"/>
      <c r="B182" s="40"/>
      <c r="C182" s="41"/>
      <c r="D182" s="41"/>
      <c r="E182" s="42" t="str">
        <f>IFERROR(VLOOKUP(D182,'OCS 2025'!$B$5:$E$16,3,0),"")</f>
        <v/>
      </c>
      <c r="F182" s="41"/>
      <c r="G182" s="43" t="str">
        <f>IFERROR(IF(Tableau13[[#This Row],[Codification BSCU]]="Groupage INTRANT, fret aérien","-",E182*F182),"")</f>
        <v/>
      </c>
      <c r="H182" s="44"/>
      <c r="I182" s="44"/>
      <c r="J182" s="45" t="str">
        <f t="shared" si="6"/>
        <v/>
      </c>
      <c r="K182" s="46"/>
      <c r="L182" s="46"/>
      <c r="M182" s="34" t="str">
        <f>IFERROR(IF(Tableau13[[#This Row],[Codification BSCU]]="Groupage INTRANT, fret aérien",E182*I182,G182*J182),"")</f>
        <v/>
      </c>
      <c r="N182" s="35" t="str">
        <f t="shared" si="5"/>
        <v/>
      </c>
      <c r="O182" s="33" t="str">
        <f>IFERROR(Tableau13[[#This Row],[Coût total présenté par le bénéficiaire]]*$F$7,"")</f>
        <v/>
      </c>
      <c r="P182" s="33" t="str">
        <f>IFERROR(Tableau13[[#This Row],[Montant de l''aide]]-Tableau13[[#This Row],[Montant de l''aide FEDER]],"")</f>
        <v/>
      </c>
    </row>
    <row r="183" spans="1:16" s="16" customFormat="1" ht="13.5" customHeight="1" x14ac:dyDescent="0.35">
      <c r="A183" s="40"/>
      <c r="B183" s="40"/>
      <c r="C183" s="41"/>
      <c r="D183" s="41"/>
      <c r="E183" s="42" t="str">
        <f>IFERROR(VLOOKUP(D183,'OCS 2025'!$B$5:$E$16,3,0),"")</f>
        <v/>
      </c>
      <c r="F183" s="41"/>
      <c r="G183" s="43" t="str">
        <f>IFERROR(IF(Tableau13[[#This Row],[Codification BSCU]]="Groupage INTRANT, fret aérien","-",E183*F183),"")</f>
        <v/>
      </c>
      <c r="H183" s="44"/>
      <c r="I183" s="44"/>
      <c r="J183" s="45" t="str">
        <f t="shared" si="6"/>
        <v/>
      </c>
      <c r="K183" s="46"/>
      <c r="L183" s="46"/>
      <c r="M183" s="34" t="str">
        <f>IFERROR(IF(Tableau13[[#This Row],[Codification BSCU]]="Groupage INTRANT, fret aérien",E183*I183,G183*J183),"")</f>
        <v/>
      </c>
      <c r="N183" s="35" t="str">
        <f t="shared" si="5"/>
        <v/>
      </c>
      <c r="O183" s="33" t="str">
        <f>IFERROR(Tableau13[[#This Row],[Coût total présenté par le bénéficiaire]]*$F$7,"")</f>
        <v/>
      </c>
      <c r="P183" s="33" t="str">
        <f>IFERROR(Tableau13[[#This Row],[Montant de l''aide]]-Tableau13[[#This Row],[Montant de l''aide FEDER]],"")</f>
        <v/>
      </c>
    </row>
    <row r="184" spans="1:16" s="16" customFormat="1" ht="13.5" customHeight="1" x14ac:dyDescent="0.35">
      <c r="A184" s="40"/>
      <c r="B184" s="40"/>
      <c r="C184" s="41"/>
      <c r="D184" s="41"/>
      <c r="E184" s="42" t="str">
        <f>IFERROR(VLOOKUP(D184,'OCS 2025'!$B$5:$E$16,3,0),"")</f>
        <v/>
      </c>
      <c r="F184" s="41"/>
      <c r="G184" s="43" t="str">
        <f>IFERROR(IF(Tableau13[[#This Row],[Codification BSCU]]="Groupage INTRANT, fret aérien","-",E184*F184),"")</f>
        <v/>
      </c>
      <c r="H184" s="44"/>
      <c r="I184" s="44"/>
      <c r="J184" s="45" t="str">
        <f t="shared" si="6"/>
        <v/>
      </c>
      <c r="K184" s="46"/>
      <c r="L184" s="46"/>
      <c r="M184" s="34" t="str">
        <f>IFERROR(IF(Tableau13[[#This Row],[Codification BSCU]]="Groupage INTRANT, fret aérien",E184*I184,G184*J184),"")</f>
        <v/>
      </c>
      <c r="N184" s="35" t="str">
        <f t="shared" si="5"/>
        <v/>
      </c>
      <c r="O184" s="33" t="str">
        <f>IFERROR(Tableau13[[#This Row],[Coût total présenté par le bénéficiaire]]*$F$7,"")</f>
        <v/>
      </c>
      <c r="P184" s="33" t="str">
        <f>IFERROR(Tableau13[[#This Row],[Montant de l''aide]]-Tableau13[[#This Row],[Montant de l''aide FEDER]],"")</f>
        <v/>
      </c>
    </row>
    <row r="185" spans="1:16" ht="13.5" customHeight="1" x14ac:dyDescent="0.35">
      <c r="A185" s="40"/>
      <c r="B185" s="40"/>
      <c r="C185" s="41"/>
      <c r="D185" s="41"/>
      <c r="E185" s="42" t="str">
        <f>IFERROR(VLOOKUP(D185,'OCS 2025'!$B$5:$E$16,3,0),"")</f>
        <v/>
      </c>
      <c r="F185" s="41"/>
      <c r="G185" s="43" t="str">
        <f>IFERROR(IF(Tableau13[[#This Row],[Codification BSCU]]="Groupage INTRANT, fret aérien","-",E185*F185),"")</f>
        <v/>
      </c>
      <c r="H185" s="44"/>
      <c r="I185" s="44"/>
      <c r="J185" s="45" t="str">
        <f t="shared" si="6"/>
        <v/>
      </c>
      <c r="K185" s="46"/>
      <c r="L185" s="46"/>
      <c r="M185" s="34" t="str">
        <f>IFERROR(IF(Tableau13[[#This Row],[Codification BSCU]]="Groupage INTRANT, fret aérien",E185*I185,G185*J185),"")</f>
        <v/>
      </c>
      <c r="N185" s="35" t="str">
        <f t="shared" si="5"/>
        <v/>
      </c>
      <c r="O185" s="33" t="str">
        <f>IFERROR(Tableau13[[#This Row],[Coût total présenté par le bénéficiaire]]*$F$7,"")</f>
        <v/>
      </c>
      <c r="P185" s="33" t="str">
        <f>IFERROR(Tableau13[[#This Row],[Montant de l''aide]]-Tableau13[[#This Row],[Montant de l''aide FEDER]],"")</f>
        <v/>
      </c>
    </row>
    <row r="186" spans="1:16" ht="13.5" customHeight="1" x14ac:dyDescent="0.35">
      <c r="A186" s="40"/>
      <c r="B186" s="40"/>
      <c r="C186" s="41"/>
      <c r="D186" s="41"/>
      <c r="E186" s="42" t="str">
        <f>IFERROR(VLOOKUP(D186,'OCS 2025'!$B$5:$E$16,3,0),"")</f>
        <v/>
      </c>
      <c r="F186" s="41"/>
      <c r="G186" s="43" t="str">
        <f>IFERROR(IF(Tableau13[[#This Row],[Codification BSCU]]="Groupage INTRANT, fret aérien","-",E186*F186),"")</f>
        <v/>
      </c>
      <c r="H186" s="44"/>
      <c r="I186" s="44"/>
      <c r="J186" s="45" t="str">
        <f t="shared" si="6"/>
        <v/>
      </c>
      <c r="K186" s="46"/>
      <c r="L186" s="46"/>
      <c r="M186" s="34" t="str">
        <f>IFERROR(IF(Tableau13[[#This Row],[Codification BSCU]]="Groupage INTRANT, fret aérien",E186*I186,G186*J186),"")</f>
        <v/>
      </c>
      <c r="N186" s="35" t="str">
        <f t="shared" si="5"/>
        <v/>
      </c>
      <c r="O186" s="33" t="str">
        <f>IFERROR(Tableau13[[#This Row],[Coût total présenté par le bénéficiaire]]*$F$7,"")</f>
        <v/>
      </c>
      <c r="P186" s="33" t="str">
        <f>IFERROR(Tableau13[[#This Row],[Montant de l''aide]]-Tableau13[[#This Row],[Montant de l''aide FEDER]],"")</f>
        <v/>
      </c>
    </row>
    <row r="187" spans="1:16" ht="13.5" customHeight="1" x14ac:dyDescent="0.35">
      <c r="A187" s="40"/>
      <c r="B187" s="40"/>
      <c r="C187" s="41"/>
      <c r="D187" s="41"/>
      <c r="E187" s="42" t="str">
        <f>IFERROR(VLOOKUP(D187,'OCS 2025'!$B$5:$E$16,3,0),"")</f>
        <v/>
      </c>
      <c r="F187" s="41"/>
      <c r="G187" s="43" t="str">
        <f>IFERROR(IF(Tableau13[[#This Row],[Codification BSCU]]="Groupage INTRANT, fret aérien","-",E187*F187),"")</f>
        <v/>
      </c>
      <c r="H187" s="44"/>
      <c r="I187" s="44"/>
      <c r="J187" s="45" t="str">
        <f t="shared" si="6"/>
        <v/>
      </c>
      <c r="K187" s="46"/>
      <c r="L187" s="46"/>
      <c r="M187" s="34" t="str">
        <f>IFERROR(IF(Tableau13[[#This Row],[Codification BSCU]]="Groupage INTRANT, fret aérien",E187*I187,G187*J187),"")</f>
        <v/>
      </c>
      <c r="N187" s="35" t="str">
        <f t="shared" si="5"/>
        <v/>
      </c>
      <c r="O187" s="33" t="str">
        <f>IFERROR(Tableau13[[#This Row],[Coût total présenté par le bénéficiaire]]*$F$7,"")</f>
        <v/>
      </c>
      <c r="P187" s="33" t="str">
        <f>IFERROR(Tableau13[[#This Row],[Montant de l''aide]]-Tableau13[[#This Row],[Montant de l''aide FEDER]],"")</f>
        <v/>
      </c>
    </row>
    <row r="188" spans="1:16" ht="13.5" customHeight="1" x14ac:dyDescent="0.35">
      <c r="A188" s="40"/>
      <c r="B188" s="40"/>
      <c r="C188" s="41"/>
      <c r="D188" s="41"/>
      <c r="E188" s="42" t="str">
        <f>IFERROR(VLOOKUP(D188,'OCS 2025'!$B$5:$E$16,3,0),"")</f>
        <v/>
      </c>
      <c r="F188" s="41"/>
      <c r="G188" s="43" t="str">
        <f>IFERROR(IF(Tableau13[[#This Row],[Codification BSCU]]="Groupage INTRANT, fret aérien","-",E188*F188),"")</f>
        <v/>
      </c>
      <c r="H188" s="44"/>
      <c r="I188" s="44"/>
      <c r="J188" s="45" t="str">
        <f t="shared" si="6"/>
        <v/>
      </c>
      <c r="K188" s="46"/>
      <c r="L188" s="46"/>
      <c r="M188" s="34" t="str">
        <f>IFERROR(IF(Tableau13[[#This Row],[Codification BSCU]]="Groupage INTRANT, fret aérien",E188*I188,G188*J188),"")</f>
        <v/>
      </c>
      <c r="N188" s="35" t="str">
        <f t="shared" si="5"/>
        <v/>
      </c>
      <c r="O188" s="33" t="str">
        <f>IFERROR(Tableau13[[#This Row],[Coût total présenté par le bénéficiaire]]*$F$7,"")</f>
        <v/>
      </c>
      <c r="P188" s="33" t="str">
        <f>IFERROR(Tableau13[[#This Row],[Montant de l''aide]]-Tableau13[[#This Row],[Montant de l''aide FEDER]],"")</f>
        <v/>
      </c>
    </row>
    <row r="189" spans="1:16" ht="13.5" customHeight="1" x14ac:dyDescent="0.35">
      <c r="A189" s="40"/>
      <c r="B189" s="40"/>
      <c r="C189" s="41"/>
      <c r="D189" s="41"/>
      <c r="E189" s="42" t="str">
        <f>IFERROR(VLOOKUP(D189,'OCS 2025'!$B$5:$E$16,3,0),"")</f>
        <v/>
      </c>
      <c r="F189" s="41"/>
      <c r="G189" s="43" t="str">
        <f>IFERROR(IF(Tableau13[[#This Row],[Codification BSCU]]="Groupage INTRANT, fret aérien","-",E189*F189),"")</f>
        <v/>
      </c>
      <c r="H189" s="44"/>
      <c r="I189" s="44"/>
      <c r="J189" s="45" t="str">
        <f t="shared" si="6"/>
        <v/>
      </c>
      <c r="K189" s="46"/>
      <c r="L189" s="46"/>
      <c r="M189" s="34" t="str">
        <f>IFERROR(IF(Tableau13[[#This Row],[Codification BSCU]]="Groupage INTRANT, fret aérien",E189*I189,G189*J189),"")</f>
        <v/>
      </c>
      <c r="N189" s="35" t="str">
        <f t="shared" si="5"/>
        <v/>
      </c>
      <c r="O189" s="33" t="str">
        <f>IFERROR(Tableau13[[#This Row],[Coût total présenté par le bénéficiaire]]*$F$7,"")</f>
        <v/>
      </c>
      <c r="P189" s="33" t="str">
        <f>IFERROR(Tableau13[[#This Row],[Montant de l''aide]]-Tableau13[[#This Row],[Montant de l''aide FEDER]],"")</f>
        <v/>
      </c>
    </row>
    <row r="190" spans="1:16" ht="13.5" customHeight="1" x14ac:dyDescent="0.35">
      <c r="A190" s="40"/>
      <c r="B190" s="40"/>
      <c r="C190" s="41"/>
      <c r="D190" s="41"/>
      <c r="E190" s="42" t="str">
        <f>IFERROR(VLOOKUP(D190,'OCS 2025'!$B$5:$E$16,3,0),"")</f>
        <v/>
      </c>
      <c r="F190" s="41"/>
      <c r="G190" s="43" t="str">
        <f>IFERROR(IF(Tableau13[[#This Row],[Codification BSCU]]="Groupage INTRANT, fret aérien","-",E190*F190),"")</f>
        <v/>
      </c>
      <c r="H190" s="44"/>
      <c r="I190" s="44"/>
      <c r="J190" s="45" t="str">
        <f t="shared" si="6"/>
        <v/>
      </c>
      <c r="K190" s="46"/>
      <c r="L190" s="46"/>
      <c r="M190" s="34" t="str">
        <f>IFERROR(IF(Tableau13[[#This Row],[Codification BSCU]]="Groupage INTRANT, fret aérien",E190*I190,G190*J190),"")</f>
        <v/>
      </c>
      <c r="N190" s="35" t="str">
        <f t="shared" si="5"/>
        <v/>
      </c>
      <c r="O190" s="33" t="str">
        <f>IFERROR(Tableau13[[#This Row],[Coût total présenté par le bénéficiaire]]*$F$7,"")</f>
        <v/>
      </c>
      <c r="P190" s="33" t="str">
        <f>IFERROR(Tableau13[[#This Row],[Montant de l''aide]]-Tableau13[[#This Row],[Montant de l''aide FEDER]],"")</f>
        <v/>
      </c>
    </row>
    <row r="191" spans="1:16" ht="13.5" customHeight="1" x14ac:dyDescent="0.35">
      <c r="A191" s="40"/>
      <c r="B191" s="40"/>
      <c r="C191" s="41"/>
      <c r="D191" s="41"/>
      <c r="E191" s="42" t="str">
        <f>IFERROR(VLOOKUP(D191,'OCS 2025'!$B$5:$E$16,3,0),"")</f>
        <v/>
      </c>
      <c r="F191" s="41"/>
      <c r="G191" s="43" t="str">
        <f>IFERROR(IF(Tableau13[[#This Row],[Codification BSCU]]="Groupage INTRANT, fret aérien","-",E191*F191),"")</f>
        <v/>
      </c>
      <c r="H191" s="44"/>
      <c r="I191" s="44"/>
      <c r="J191" s="45" t="str">
        <f t="shared" si="6"/>
        <v/>
      </c>
      <c r="K191" s="46"/>
      <c r="L191" s="46"/>
      <c r="M191" s="34" t="str">
        <f>IFERROR(IF(Tableau13[[#This Row],[Codification BSCU]]="Groupage INTRANT, fret aérien",E191*I191,G191*J191),"")</f>
        <v/>
      </c>
      <c r="N191" s="35" t="str">
        <f t="shared" si="5"/>
        <v/>
      </c>
      <c r="O191" s="33" t="str">
        <f>IFERROR(Tableau13[[#This Row],[Coût total présenté par le bénéficiaire]]*$F$7,"")</f>
        <v/>
      </c>
      <c r="P191" s="33" t="str">
        <f>IFERROR(Tableau13[[#This Row],[Montant de l''aide]]-Tableau13[[#This Row],[Montant de l''aide FEDER]],"")</f>
        <v/>
      </c>
    </row>
    <row r="192" spans="1:16" ht="13.5" customHeight="1" x14ac:dyDescent="0.35">
      <c r="A192" s="40"/>
      <c r="B192" s="40"/>
      <c r="C192" s="41"/>
      <c r="D192" s="41"/>
      <c r="E192" s="42" t="str">
        <f>IFERROR(VLOOKUP(D192,'OCS 2025'!$B$5:$E$16,3,0),"")</f>
        <v/>
      </c>
      <c r="F192" s="41"/>
      <c r="G192" s="43" t="str">
        <f>IFERROR(IF(Tableau13[[#This Row],[Codification BSCU]]="Groupage INTRANT, fret aérien","-",E192*F192),"")</f>
        <v/>
      </c>
      <c r="H192" s="44"/>
      <c r="I192" s="44"/>
      <c r="J192" s="45" t="str">
        <f t="shared" si="6"/>
        <v/>
      </c>
      <c r="K192" s="46"/>
      <c r="L192" s="46"/>
      <c r="M192" s="34" t="str">
        <f>IFERROR(IF(Tableau13[[#This Row],[Codification BSCU]]="Groupage INTRANT, fret aérien",E192*I192,G192*J192),"")</f>
        <v/>
      </c>
      <c r="N192" s="35" t="str">
        <f t="shared" si="5"/>
        <v/>
      </c>
      <c r="O192" s="33" t="str">
        <f>IFERROR(Tableau13[[#This Row],[Coût total présenté par le bénéficiaire]]*$F$7,"")</f>
        <v/>
      </c>
      <c r="P192" s="33" t="str">
        <f>IFERROR(Tableau13[[#This Row],[Montant de l''aide]]-Tableau13[[#This Row],[Montant de l''aide FEDER]],"")</f>
        <v/>
      </c>
    </row>
    <row r="193" spans="1:16" ht="13.5" customHeight="1" x14ac:dyDescent="0.35">
      <c r="A193" s="40"/>
      <c r="B193" s="40"/>
      <c r="C193" s="41"/>
      <c r="D193" s="41"/>
      <c r="E193" s="42" t="str">
        <f>IFERROR(VLOOKUP(D193,'OCS 2025'!$B$5:$E$16,3,0),"")</f>
        <v/>
      </c>
      <c r="F193" s="41"/>
      <c r="G193" s="43" t="str">
        <f>IFERROR(IF(Tableau13[[#This Row],[Codification BSCU]]="Groupage INTRANT, fret aérien","-",E193*F193),"")</f>
        <v/>
      </c>
      <c r="H193" s="44"/>
      <c r="I193" s="44"/>
      <c r="J193" s="45" t="str">
        <f t="shared" si="6"/>
        <v/>
      </c>
      <c r="K193" s="46"/>
      <c r="L193" s="46"/>
      <c r="M193" s="34" t="str">
        <f>IFERROR(IF(Tableau13[[#This Row],[Codification BSCU]]="Groupage INTRANT, fret aérien",E193*I193,G193*J193),"")</f>
        <v/>
      </c>
      <c r="N193" s="35" t="str">
        <f t="shared" si="5"/>
        <v/>
      </c>
      <c r="O193" s="33" t="str">
        <f>IFERROR(Tableau13[[#This Row],[Coût total présenté par le bénéficiaire]]*$F$7,"")</f>
        <v/>
      </c>
      <c r="P193" s="33" t="str">
        <f>IFERROR(Tableau13[[#This Row],[Montant de l''aide]]-Tableau13[[#This Row],[Montant de l''aide FEDER]],"")</f>
        <v/>
      </c>
    </row>
    <row r="194" spans="1:16" ht="13.5" customHeight="1" x14ac:dyDescent="0.35">
      <c r="A194" s="40"/>
      <c r="B194" s="40"/>
      <c r="C194" s="41"/>
      <c r="D194" s="41"/>
      <c r="E194" s="42" t="str">
        <f>IFERROR(VLOOKUP(D194,'OCS 2025'!$B$5:$E$16,3,0),"")</f>
        <v/>
      </c>
      <c r="F194" s="41"/>
      <c r="G194" s="43" t="str">
        <f>IFERROR(IF(Tableau13[[#This Row],[Codification BSCU]]="Groupage INTRANT, fret aérien","-",E194*F194),"")</f>
        <v/>
      </c>
      <c r="H194" s="44"/>
      <c r="I194" s="44"/>
      <c r="J194" s="45" t="str">
        <f t="shared" si="6"/>
        <v/>
      </c>
      <c r="K194" s="46"/>
      <c r="L194" s="46"/>
      <c r="M194" s="34" t="str">
        <f>IFERROR(IF(Tableau13[[#This Row],[Codification BSCU]]="Groupage INTRANT, fret aérien",E194*I194,G194*J194),"")</f>
        <v/>
      </c>
      <c r="N194" s="35" t="str">
        <f t="shared" si="5"/>
        <v/>
      </c>
      <c r="O194" s="33" t="str">
        <f>IFERROR(Tableau13[[#This Row],[Coût total présenté par le bénéficiaire]]*$F$7,"")</f>
        <v/>
      </c>
      <c r="P194" s="33" t="str">
        <f>IFERROR(Tableau13[[#This Row],[Montant de l''aide]]-Tableau13[[#This Row],[Montant de l''aide FEDER]],"")</f>
        <v/>
      </c>
    </row>
    <row r="195" spans="1:16" ht="13.5" customHeight="1" x14ac:dyDescent="0.35">
      <c r="A195" s="40"/>
      <c r="B195" s="40"/>
      <c r="C195" s="41"/>
      <c r="D195" s="41"/>
      <c r="E195" s="42" t="str">
        <f>IFERROR(VLOOKUP(D195,'OCS 2025'!$B$5:$E$16,3,0),"")</f>
        <v/>
      </c>
      <c r="F195" s="41"/>
      <c r="G195" s="43" t="str">
        <f>IFERROR(IF(Tableau13[[#This Row],[Codification BSCU]]="Groupage INTRANT, fret aérien","-",E195*F195),"")</f>
        <v/>
      </c>
      <c r="H195" s="44"/>
      <c r="I195" s="44"/>
      <c r="J195" s="45" t="str">
        <f t="shared" si="6"/>
        <v/>
      </c>
      <c r="K195" s="46"/>
      <c r="L195" s="46"/>
      <c r="M195" s="34" t="str">
        <f>IFERROR(IF(Tableau13[[#This Row],[Codification BSCU]]="Groupage INTRANT, fret aérien",E195*I195,G195*J195),"")</f>
        <v/>
      </c>
      <c r="N195" s="35" t="str">
        <f t="shared" si="5"/>
        <v/>
      </c>
      <c r="O195" s="33" t="str">
        <f>IFERROR(Tableau13[[#This Row],[Coût total présenté par le bénéficiaire]]*$F$7,"")</f>
        <v/>
      </c>
      <c r="P195" s="33" t="str">
        <f>IFERROR(Tableau13[[#This Row],[Montant de l''aide]]-Tableau13[[#This Row],[Montant de l''aide FEDER]],"")</f>
        <v/>
      </c>
    </row>
    <row r="196" spans="1:16" ht="13.5" customHeight="1" x14ac:dyDescent="0.35">
      <c r="A196" s="40"/>
      <c r="B196" s="40"/>
      <c r="C196" s="41"/>
      <c r="D196" s="41"/>
      <c r="E196" s="42" t="str">
        <f>IFERROR(VLOOKUP(D196,'OCS 2025'!$B$5:$E$16,3,0),"")</f>
        <v/>
      </c>
      <c r="F196" s="41"/>
      <c r="G196" s="43" t="str">
        <f>IFERROR(IF(Tableau13[[#This Row],[Codification BSCU]]="Groupage INTRANT, fret aérien","-",E196*F196),"")</f>
        <v/>
      </c>
      <c r="H196" s="44"/>
      <c r="I196" s="44"/>
      <c r="J196" s="45" t="str">
        <f t="shared" si="6"/>
        <v/>
      </c>
      <c r="K196" s="46"/>
      <c r="L196" s="46"/>
      <c r="M196" s="34" t="str">
        <f>IFERROR(IF(Tableau13[[#This Row],[Codification BSCU]]="Groupage INTRANT, fret aérien",E196*I196,G196*J196),"")</f>
        <v/>
      </c>
      <c r="N196" s="35" t="str">
        <f t="shared" si="5"/>
        <v/>
      </c>
      <c r="O196" s="33" t="str">
        <f>IFERROR(Tableau13[[#This Row],[Coût total présenté par le bénéficiaire]]*$F$7,"")</f>
        <v/>
      </c>
      <c r="P196" s="33" t="str">
        <f>IFERROR(Tableau13[[#This Row],[Montant de l''aide]]-Tableau13[[#This Row],[Montant de l''aide FEDER]],"")</f>
        <v/>
      </c>
    </row>
    <row r="197" spans="1:16" ht="13.5" customHeight="1" x14ac:dyDescent="0.35">
      <c r="A197" s="40"/>
      <c r="B197" s="40"/>
      <c r="C197" s="41"/>
      <c r="D197" s="41"/>
      <c r="E197" s="42" t="str">
        <f>IFERROR(VLOOKUP(D197,'OCS 2025'!$B$5:$E$16,3,0),"")</f>
        <v/>
      </c>
      <c r="F197" s="41"/>
      <c r="G197" s="43" t="str">
        <f>IFERROR(IF(Tableau13[[#This Row],[Codification BSCU]]="Groupage INTRANT, fret aérien","-",E197*F197),"")</f>
        <v/>
      </c>
      <c r="H197" s="44"/>
      <c r="I197" s="44"/>
      <c r="J197" s="45" t="str">
        <f t="shared" si="6"/>
        <v/>
      </c>
      <c r="K197" s="46"/>
      <c r="L197" s="46"/>
      <c r="M197" s="34" t="str">
        <f>IFERROR(IF(Tableau13[[#This Row],[Codification BSCU]]="Groupage INTRANT, fret aérien",E197*I197,G197*J197),"")</f>
        <v/>
      </c>
      <c r="N197" s="35" t="str">
        <f t="shared" si="5"/>
        <v/>
      </c>
      <c r="O197" s="33" t="str">
        <f>IFERROR(Tableau13[[#This Row],[Coût total présenté par le bénéficiaire]]*$F$7,"")</f>
        <v/>
      </c>
      <c r="P197" s="33" t="str">
        <f>IFERROR(Tableau13[[#This Row],[Montant de l''aide]]-Tableau13[[#This Row],[Montant de l''aide FEDER]],"")</f>
        <v/>
      </c>
    </row>
    <row r="198" spans="1:16" ht="13.5" customHeight="1" x14ac:dyDescent="0.35">
      <c r="A198" s="40"/>
      <c r="B198" s="40"/>
      <c r="C198" s="41"/>
      <c r="D198" s="41"/>
      <c r="E198" s="42" t="str">
        <f>IFERROR(VLOOKUP(D198,'OCS 2025'!$B$5:$E$16,3,0),"")</f>
        <v/>
      </c>
      <c r="F198" s="41"/>
      <c r="G198" s="43" t="str">
        <f>IFERROR(IF(Tableau13[[#This Row],[Codification BSCU]]="Groupage INTRANT, fret aérien","-",E198*F198),"")</f>
        <v/>
      </c>
      <c r="H198" s="44"/>
      <c r="I198" s="44"/>
      <c r="J198" s="45" t="str">
        <f t="shared" si="6"/>
        <v/>
      </c>
      <c r="K198" s="46"/>
      <c r="L198" s="46"/>
      <c r="M198" s="34" t="str">
        <f>IFERROR(IF(Tableau13[[#This Row],[Codification BSCU]]="Groupage INTRANT, fret aérien",E198*I198,G198*J198),"")</f>
        <v/>
      </c>
      <c r="N198" s="35" t="str">
        <f t="shared" si="5"/>
        <v/>
      </c>
      <c r="O198" s="33" t="str">
        <f>IFERROR(Tableau13[[#This Row],[Coût total présenté par le bénéficiaire]]*$F$7,"")</f>
        <v/>
      </c>
      <c r="P198" s="33" t="str">
        <f>IFERROR(Tableau13[[#This Row],[Montant de l''aide]]-Tableau13[[#This Row],[Montant de l''aide FEDER]],"")</f>
        <v/>
      </c>
    </row>
    <row r="199" spans="1:16" ht="13.5" customHeight="1" x14ac:dyDescent="0.35">
      <c r="A199" s="40"/>
      <c r="B199" s="40"/>
      <c r="C199" s="41"/>
      <c r="D199" s="41"/>
      <c r="E199" s="42" t="str">
        <f>IFERROR(VLOOKUP(D199,'OCS 2025'!$B$5:$E$16,3,0),"")</f>
        <v/>
      </c>
      <c r="F199" s="41"/>
      <c r="G199" s="43" t="str">
        <f>IFERROR(IF(Tableau13[[#This Row],[Codification BSCU]]="Groupage INTRANT, fret aérien","-",E199*F199),"")</f>
        <v/>
      </c>
      <c r="H199" s="44"/>
      <c r="I199" s="44"/>
      <c r="J199" s="45" t="str">
        <f t="shared" si="6"/>
        <v/>
      </c>
      <c r="K199" s="46"/>
      <c r="L199" s="46"/>
      <c r="M199" s="34" t="str">
        <f>IFERROR(IF(Tableau13[[#This Row],[Codification BSCU]]="Groupage INTRANT, fret aérien",E199*I199,G199*J199),"")</f>
        <v/>
      </c>
      <c r="N199" s="35" t="str">
        <f t="shared" si="5"/>
        <v/>
      </c>
      <c r="O199" s="33" t="str">
        <f>IFERROR(Tableau13[[#This Row],[Coût total présenté par le bénéficiaire]]*$F$7,"")</f>
        <v/>
      </c>
      <c r="P199" s="33" t="str">
        <f>IFERROR(Tableau13[[#This Row],[Montant de l''aide]]-Tableau13[[#This Row],[Montant de l''aide FEDER]],"")</f>
        <v/>
      </c>
    </row>
    <row r="200" spans="1:16" ht="13.5" customHeight="1" x14ac:dyDescent="0.35">
      <c r="A200" s="40"/>
      <c r="B200" s="40"/>
      <c r="C200" s="41"/>
      <c r="D200" s="41"/>
      <c r="E200" s="42" t="str">
        <f>IFERROR(VLOOKUP(D200,'OCS 2025'!$B$5:$E$16,3,0),"")</f>
        <v/>
      </c>
      <c r="F200" s="41"/>
      <c r="G200" s="43" t="str">
        <f>IFERROR(IF(Tableau13[[#This Row],[Codification BSCU]]="Groupage INTRANT, fret aérien","-",E200*F200),"")</f>
        <v/>
      </c>
      <c r="H200" s="44"/>
      <c r="I200" s="44"/>
      <c r="J200" s="45" t="str">
        <f t="shared" si="6"/>
        <v/>
      </c>
      <c r="K200" s="46"/>
      <c r="L200" s="46"/>
      <c r="M200" s="34" t="str">
        <f>IFERROR(IF(Tableau13[[#This Row],[Codification BSCU]]="Groupage INTRANT, fret aérien",E200*I200,G200*J200),"")</f>
        <v/>
      </c>
      <c r="N200" s="35" t="str">
        <f t="shared" si="5"/>
        <v/>
      </c>
      <c r="O200" s="33" t="str">
        <f>IFERROR(Tableau13[[#This Row],[Coût total présenté par le bénéficiaire]]*$F$7,"")</f>
        <v/>
      </c>
      <c r="P200" s="33" t="str">
        <f>IFERROR(Tableau13[[#This Row],[Montant de l''aide]]-Tableau13[[#This Row],[Montant de l''aide FEDER]],"")</f>
        <v/>
      </c>
    </row>
    <row r="201" spans="1:16" ht="13.5" customHeight="1" x14ac:dyDescent="0.35">
      <c r="A201" s="40"/>
      <c r="B201" s="40"/>
      <c r="C201" s="41"/>
      <c r="D201" s="41"/>
      <c r="E201" s="42" t="str">
        <f>IFERROR(VLOOKUP(D201,'OCS 2025'!$B$5:$E$16,3,0),"")</f>
        <v/>
      </c>
      <c r="F201" s="41"/>
      <c r="G201" s="43" t="str">
        <f>IFERROR(IF(Tableau13[[#This Row],[Codification BSCU]]="Groupage INTRANT, fret aérien","-",E201*F201),"")</f>
        <v/>
      </c>
      <c r="H201" s="44"/>
      <c r="I201" s="44"/>
      <c r="J201" s="45" t="str">
        <f t="shared" si="6"/>
        <v/>
      </c>
      <c r="K201" s="46"/>
      <c r="L201" s="46"/>
      <c r="M201" s="34" t="str">
        <f>IFERROR(IF(Tableau13[[#This Row],[Codification BSCU]]="Groupage INTRANT, fret aérien",E201*I201,G201*J201),"")</f>
        <v/>
      </c>
      <c r="N201" s="35" t="str">
        <f t="shared" si="5"/>
        <v/>
      </c>
      <c r="O201" s="33" t="str">
        <f>IFERROR(Tableau13[[#This Row],[Coût total présenté par le bénéficiaire]]*$F$7,"")</f>
        <v/>
      </c>
      <c r="P201" s="33" t="str">
        <f>IFERROR(Tableau13[[#This Row],[Montant de l''aide]]-Tableau13[[#This Row],[Montant de l''aide FEDER]],"")</f>
        <v/>
      </c>
    </row>
    <row r="202" spans="1:16" ht="13.5" customHeight="1" x14ac:dyDescent="0.35">
      <c r="A202" s="40"/>
      <c r="B202" s="40"/>
      <c r="C202" s="41"/>
      <c r="D202" s="41"/>
      <c r="E202" s="42" t="str">
        <f>IFERROR(VLOOKUP(D202,'OCS 2025'!$B$5:$E$16,3,0),"")</f>
        <v/>
      </c>
      <c r="F202" s="41"/>
      <c r="G202" s="43" t="str">
        <f>IFERROR(IF(Tableau13[[#This Row],[Codification BSCU]]="Groupage INTRANT, fret aérien","-",E202*F202),"")</f>
        <v/>
      </c>
      <c r="H202" s="44"/>
      <c r="I202" s="44"/>
      <c r="J202" s="45" t="str">
        <f t="shared" si="6"/>
        <v/>
      </c>
      <c r="K202" s="46"/>
      <c r="L202" s="46"/>
      <c r="M202" s="34" t="str">
        <f>IFERROR(IF(Tableau13[[#This Row],[Codification BSCU]]="Groupage INTRANT, fret aérien",E202*I202,G202*J202),"")</f>
        <v/>
      </c>
      <c r="N202" s="35" t="str">
        <f t="shared" si="5"/>
        <v/>
      </c>
      <c r="O202" s="33" t="str">
        <f>IFERROR(Tableau13[[#This Row],[Coût total présenté par le bénéficiaire]]*$F$7,"")</f>
        <v/>
      </c>
      <c r="P202" s="33" t="str">
        <f>IFERROR(Tableau13[[#This Row],[Montant de l''aide]]-Tableau13[[#This Row],[Montant de l''aide FEDER]],"")</f>
        <v/>
      </c>
    </row>
    <row r="203" spans="1:16" ht="13.5" customHeight="1" x14ac:dyDescent="0.35">
      <c r="A203" s="40"/>
      <c r="B203" s="40"/>
      <c r="C203" s="41"/>
      <c r="D203" s="41"/>
      <c r="E203" s="42" t="str">
        <f>IFERROR(VLOOKUP(D203,'OCS 2025'!$B$5:$E$16,3,0),"")</f>
        <v/>
      </c>
      <c r="F203" s="41"/>
      <c r="G203" s="43" t="str">
        <f>IFERROR(IF(Tableau13[[#This Row],[Codification BSCU]]="Groupage INTRANT, fret aérien","-",E203*F203),"")</f>
        <v/>
      </c>
      <c r="H203" s="44"/>
      <c r="I203" s="44"/>
      <c r="J203" s="45" t="str">
        <f t="shared" si="6"/>
        <v/>
      </c>
      <c r="K203" s="46"/>
      <c r="L203" s="46"/>
      <c r="M203" s="34" t="str">
        <f>IFERROR(IF(Tableau13[[#This Row],[Codification BSCU]]="Groupage INTRANT, fret aérien",E203*I203,G203*J203),"")</f>
        <v/>
      </c>
      <c r="N203" s="35" t="str">
        <f t="shared" ref="N203:N266" si="7">IFERROR(M203*$F$6,"")</f>
        <v/>
      </c>
      <c r="O203" s="33" t="str">
        <f>IFERROR(Tableau13[[#This Row],[Coût total présenté par le bénéficiaire]]*$F$7,"")</f>
        <v/>
      </c>
      <c r="P203" s="33" t="str">
        <f>IFERROR(Tableau13[[#This Row],[Montant de l''aide]]-Tableau13[[#This Row],[Montant de l''aide FEDER]],"")</f>
        <v/>
      </c>
    </row>
    <row r="204" spans="1:16" ht="13.5" customHeight="1" x14ac:dyDescent="0.35">
      <c r="A204" s="40"/>
      <c r="B204" s="40"/>
      <c r="C204" s="41"/>
      <c r="D204" s="41"/>
      <c r="E204" s="42" t="str">
        <f>IFERROR(VLOOKUP(D204,'OCS 2025'!$B$5:$E$16,3,0),"")</f>
        <v/>
      </c>
      <c r="F204" s="41"/>
      <c r="G204" s="43" t="str">
        <f>IFERROR(IF(Tableau13[[#This Row],[Codification BSCU]]="Groupage INTRANT, fret aérien","-",E204*F204),"")</f>
        <v/>
      </c>
      <c r="H204" s="44"/>
      <c r="I204" s="44"/>
      <c r="J204" s="45" t="str">
        <f t="shared" ref="J204:J267" si="8">IFERROR(I204/H204,"")</f>
        <v/>
      </c>
      <c r="K204" s="46"/>
      <c r="L204" s="46"/>
      <c r="M204" s="34" t="str">
        <f>IFERROR(IF(Tableau13[[#This Row],[Codification BSCU]]="Groupage INTRANT, fret aérien",E204*I204,G204*J204),"")</f>
        <v/>
      </c>
      <c r="N204" s="35" t="str">
        <f t="shared" si="7"/>
        <v/>
      </c>
      <c r="O204" s="33" t="str">
        <f>IFERROR(Tableau13[[#This Row],[Coût total présenté par le bénéficiaire]]*$F$7,"")</f>
        <v/>
      </c>
      <c r="P204" s="33" t="str">
        <f>IFERROR(Tableau13[[#This Row],[Montant de l''aide]]-Tableau13[[#This Row],[Montant de l''aide FEDER]],"")</f>
        <v/>
      </c>
    </row>
    <row r="205" spans="1:16" ht="13.5" customHeight="1" x14ac:dyDescent="0.35">
      <c r="A205" s="40"/>
      <c r="B205" s="40"/>
      <c r="C205" s="41"/>
      <c r="D205" s="41"/>
      <c r="E205" s="42" t="str">
        <f>IFERROR(VLOOKUP(D205,'OCS 2025'!$B$5:$E$16,3,0),"")</f>
        <v/>
      </c>
      <c r="F205" s="41"/>
      <c r="G205" s="43" t="str">
        <f>IFERROR(IF(Tableau13[[#This Row],[Codification BSCU]]="Groupage INTRANT, fret aérien","-",E205*F205),"")</f>
        <v/>
      </c>
      <c r="H205" s="44"/>
      <c r="I205" s="44"/>
      <c r="J205" s="45" t="str">
        <f t="shared" si="8"/>
        <v/>
      </c>
      <c r="K205" s="46"/>
      <c r="L205" s="46"/>
      <c r="M205" s="34" t="str">
        <f>IFERROR(IF(Tableau13[[#This Row],[Codification BSCU]]="Groupage INTRANT, fret aérien",E205*I205,G205*J205),"")</f>
        <v/>
      </c>
      <c r="N205" s="35" t="str">
        <f t="shared" si="7"/>
        <v/>
      </c>
      <c r="O205" s="33" t="str">
        <f>IFERROR(Tableau13[[#This Row],[Coût total présenté par le bénéficiaire]]*$F$7,"")</f>
        <v/>
      </c>
      <c r="P205" s="33" t="str">
        <f>IFERROR(Tableau13[[#This Row],[Montant de l''aide]]-Tableau13[[#This Row],[Montant de l''aide FEDER]],"")</f>
        <v/>
      </c>
    </row>
    <row r="206" spans="1:16" ht="13.5" customHeight="1" x14ac:dyDescent="0.35">
      <c r="A206" s="40"/>
      <c r="B206" s="40"/>
      <c r="C206" s="41"/>
      <c r="D206" s="41"/>
      <c r="E206" s="42" t="str">
        <f>IFERROR(VLOOKUP(D206,'OCS 2025'!$B$5:$E$16,3,0),"")</f>
        <v/>
      </c>
      <c r="F206" s="41"/>
      <c r="G206" s="43" t="str">
        <f>IFERROR(IF(Tableau13[[#This Row],[Codification BSCU]]="Groupage INTRANT, fret aérien","-",E206*F206),"")</f>
        <v/>
      </c>
      <c r="H206" s="44"/>
      <c r="I206" s="44"/>
      <c r="J206" s="45" t="str">
        <f t="shared" si="8"/>
        <v/>
      </c>
      <c r="K206" s="46"/>
      <c r="L206" s="46"/>
      <c r="M206" s="34" t="str">
        <f>IFERROR(IF(Tableau13[[#This Row],[Codification BSCU]]="Groupage INTRANT, fret aérien",E206*I206,G206*J206),"")</f>
        <v/>
      </c>
      <c r="N206" s="35" t="str">
        <f t="shared" si="7"/>
        <v/>
      </c>
      <c r="O206" s="33" t="str">
        <f>IFERROR(Tableau13[[#This Row],[Coût total présenté par le bénéficiaire]]*$F$7,"")</f>
        <v/>
      </c>
      <c r="P206" s="33" t="str">
        <f>IFERROR(Tableau13[[#This Row],[Montant de l''aide]]-Tableau13[[#This Row],[Montant de l''aide FEDER]],"")</f>
        <v/>
      </c>
    </row>
    <row r="207" spans="1:16" ht="13.5" customHeight="1" x14ac:dyDescent="0.35">
      <c r="A207" s="40"/>
      <c r="B207" s="40"/>
      <c r="C207" s="41"/>
      <c r="D207" s="41"/>
      <c r="E207" s="42" t="str">
        <f>IFERROR(VLOOKUP(D207,'OCS 2025'!$B$5:$E$16,3,0),"")</f>
        <v/>
      </c>
      <c r="F207" s="41"/>
      <c r="G207" s="43" t="str">
        <f>IFERROR(IF(Tableau13[[#This Row],[Codification BSCU]]="Groupage INTRANT, fret aérien","-",E207*F207),"")</f>
        <v/>
      </c>
      <c r="H207" s="44"/>
      <c r="I207" s="44"/>
      <c r="J207" s="45" t="str">
        <f t="shared" si="8"/>
        <v/>
      </c>
      <c r="K207" s="46"/>
      <c r="L207" s="46"/>
      <c r="M207" s="34" t="str">
        <f>IFERROR(IF(Tableau13[[#This Row],[Codification BSCU]]="Groupage INTRANT, fret aérien",E207*I207,G207*J207),"")</f>
        <v/>
      </c>
      <c r="N207" s="35" t="str">
        <f t="shared" si="7"/>
        <v/>
      </c>
      <c r="O207" s="33" t="str">
        <f>IFERROR(Tableau13[[#This Row],[Coût total présenté par le bénéficiaire]]*$F$7,"")</f>
        <v/>
      </c>
      <c r="P207" s="33" t="str">
        <f>IFERROR(Tableau13[[#This Row],[Montant de l''aide]]-Tableau13[[#This Row],[Montant de l''aide FEDER]],"")</f>
        <v/>
      </c>
    </row>
    <row r="208" spans="1:16" ht="13.5" customHeight="1" x14ac:dyDescent="0.35">
      <c r="A208" s="40"/>
      <c r="B208" s="40"/>
      <c r="C208" s="41"/>
      <c r="D208" s="41"/>
      <c r="E208" s="42" t="str">
        <f>IFERROR(VLOOKUP(D208,'OCS 2025'!$B$5:$E$16,3,0),"")</f>
        <v/>
      </c>
      <c r="F208" s="41"/>
      <c r="G208" s="43" t="str">
        <f>IFERROR(IF(Tableau13[[#This Row],[Codification BSCU]]="Groupage INTRANT, fret aérien","-",E208*F208),"")</f>
        <v/>
      </c>
      <c r="H208" s="44"/>
      <c r="I208" s="44"/>
      <c r="J208" s="45" t="str">
        <f t="shared" si="8"/>
        <v/>
      </c>
      <c r="K208" s="46"/>
      <c r="L208" s="46"/>
      <c r="M208" s="34" t="str">
        <f>IFERROR(IF(Tableau13[[#This Row],[Codification BSCU]]="Groupage INTRANT, fret aérien",E208*I208,G208*J208),"")</f>
        <v/>
      </c>
      <c r="N208" s="35" t="str">
        <f t="shared" si="7"/>
        <v/>
      </c>
      <c r="O208" s="33" t="str">
        <f>IFERROR(Tableau13[[#This Row],[Coût total présenté par le bénéficiaire]]*$F$7,"")</f>
        <v/>
      </c>
      <c r="P208" s="33" t="str">
        <f>IFERROR(Tableau13[[#This Row],[Montant de l''aide]]-Tableau13[[#This Row],[Montant de l''aide FEDER]],"")</f>
        <v/>
      </c>
    </row>
    <row r="209" spans="1:16" ht="13.5" customHeight="1" x14ac:dyDescent="0.35">
      <c r="A209" s="40"/>
      <c r="B209" s="40"/>
      <c r="C209" s="41"/>
      <c r="D209" s="41"/>
      <c r="E209" s="42" t="str">
        <f>IFERROR(VLOOKUP(D209,'OCS 2025'!$B$5:$E$16,3,0),"")</f>
        <v/>
      </c>
      <c r="F209" s="41"/>
      <c r="G209" s="43" t="str">
        <f>IFERROR(IF(Tableau13[[#This Row],[Codification BSCU]]="Groupage INTRANT, fret aérien","-",E209*F209),"")</f>
        <v/>
      </c>
      <c r="H209" s="44"/>
      <c r="I209" s="44"/>
      <c r="J209" s="45" t="str">
        <f t="shared" si="8"/>
        <v/>
      </c>
      <c r="K209" s="46"/>
      <c r="L209" s="46"/>
      <c r="M209" s="34" t="str">
        <f>IFERROR(IF(Tableau13[[#This Row],[Codification BSCU]]="Groupage INTRANT, fret aérien",E209*I209,G209*J209),"")</f>
        <v/>
      </c>
      <c r="N209" s="35" t="str">
        <f t="shared" si="7"/>
        <v/>
      </c>
      <c r="O209" s="33" t="str">
        <f>IFERROR(Tableau13[[#This Row],[Coût total présenté par le bénéficiaire]]*$F$7,"")</f>
        <v/>
      </c>
      <c r="P209" s="33" t="str">
        <f>IFERROR(Tableau13[[#This Row],[Montant de l''aide]]-Tableau13[[#This Row],[Montant de l''aide FEDER]],"")</f>
        <v/>
      </c>
    </row>
    <row r="210" spans="1:16" ht="13.5" customHeight="1" x14ac:dyDescent="0.35">
      <c r="A210" s="40"/>
      <c r="B210" s="40"/>
      <c r="C210" s="41"/>
      <c r="D210" s="41"/>
      <c r="E210" s="42" t="str">
        <f>IFERROR(VLOOKUP(D210,'OCS 2025'!$B$5:$E$16,3,0),"")</f>
        <v/>
      </c>
      <c r="F210" s="41"/>
      <c r="G210" s="43" t="str">
        <f>IFERROR(IF(Tableau13[[#This Row],[Codification BSCU]]="Groupage INTRANT, fret aérien","-",E210*F210),"")</f>
        <v/>
      </c>
      <c r="H210" s="44"/>
      <c r="I210" s="44"/>
      <c r="J210" s="45" t="str">
        <f t="shared" si="8"/>
        <v/>
      </c>
      <c r="K210" s="46"/>
      <c r="L210" s="46"/>
      <c r="M210" s="34" t="str">
        <f>IFERROR(IF(Tableau13[[#This Row],[Codification BSCU]]="Groupage INTRANT, fret aérien",E210*I210,G210*J210),"")</f>
        <v/>
      </c>
      <c r="N210" s="35" t="str">
        <f t="shared" si="7"/>
        <v/>
      </c>
      <c r="O210" s="33" t="str">
        <f>IFERROR(Tableau13[[#This Row],[Coût total présenté par le bénéficiaire]]*$F$7,"")</f>
        <v/>
      </c>
      <c r="P210" s="33" t="str">
        <f>IFERROR(Tableau13[[#This Row],[Montant de l''aide]]-Tableau13[[#This Row],[Montant de l''aide FEDER]],"")</f>
        <v/>
      </c>
    </row>
    <row r="211" spans="1:16" ht="13.5" customHeight="1" x14ac:dyDescent="0.35">
      <c r="A211" s="40"/>
      <c r="B211" s="40"/>
      <c r="C211" s="41"/>
      <c r="D211" s="41"/>
      <c r="E211" s="42" t="str">
        <f>IFERROR(VLOOKUP(D211,'OCS 2025'!$B$5:$E$16,3,0),"")</f>
        <v/>
      </c>
      <c r="F211" s="41"/>
      <c r="G211" s="43" t="str">
        <f>IFERROR(IF(Tableau13[[#This Row],[Codification BSCU]]="Groupage INTRANT, fret aérien","-",E211*F211),"")</f>
        <v/>
      </c>
      <c r="H211" s="44"/>
      <c r="I211" s="44"/>
      <c r="J211" s="45" t="str">
        <f t="shared" si="8"/>
        <v/>
      </c>
      <c r="K211" s="46"/>
      <c r="L211" s="46"/>
      <c r="M211" s="34" t="str">
        <f>IFERROR(IF(Tableau13[[#This Row],[Codification BSCU]]="Groupage INTRANT, fret aérien",E211*I211,G211*J211),"")</f>
        <v/>
      </c>
      <c r="N211" s="35" t="str">
        <f t="shared" si="7"/>
        <v/>
      </c>
      <c r="O211" s="33" t="str">
        <f>IFERROR(Tableau13[[#This Row],[Coût total présenté par le bénéficiaire]]*$F$7,"")</f>
        <v/>
      </c>
      <c r="P211" s="33" t="str">
        <f>IFERROR(Tableau13[[#This Row],[Montant de l''aide]]-Tableau13[[#This Row],[Montant de l''aide FEDER]],"")</f>
        <v/>
      </c>
    </row>
    <row r="212" spans="1:16" ht="13.5" customHeight="1" x14ac:dyDescent="0.35">
      <c r="A212" s="40"/>
      <c r="B212" s="40"/>
      <c r="C212" s="41"/>
      <c r="D212" s="41"/>
      <c r="E212" s="42" t="str">
        <f>IFERROR(VLOOKUP(D212,'OCS 2025'!$B$5:$E$16,3,0),"")</f>
        <v/>
      </c>
      <c r="F212" s="41"/>
      <c r="G212" s="43" t="str">
        <f>IFERROR(IF(Tableau13[[#This Row],[Codification BSCU]]="Groupage INTRANT, fret aérien","-",E212*F212),"")</f>
        <v/>
      </c>
      <c r="H212" s="44"/>
      <c r="I212" s="44"/>
      <c r="J212" s="45" t="str">
        <f t="shared" si="8"/>
        <v/>
      </c>
      <c r="K212" s="46"/>
      <c r="L212" s="46"/>
      <c r="M212" s="34" t="str">
        <f>IFERROR(IF(Tableau13[[#This Row],[Codification BSCU]]="Groupage INTRANT, fret aérien",E212*I212,G212*J212),"")</f>
        <v/>
      </c>
      <c r="N212" s="35" t="str">
        <f t="shared" si="7"/>
        <v/>
      </c>
      <c r="O212" s="33" t="str">
        <f>IFERROR(Tableau13[[#This Row],[Coût total présenté par le bénéficiaire]]*$F$7,"")</f>
        <v/>
      </c>
      <c r="P212" s="33" t="str">
        <f>IFERROR(Tableau13[[#This Row],[Montant de l''aide]]-Tableau13[[#This Row],[Montant de l''aide FEDER]],"")</f>
        <v/>
      </c>
    </row>
    <row r="213" spans="1:16" ht="13.5" customHeight="1" x14ac:dyDescent="0.35">
      <c r="A213" s="40"/>
      <c r="B213" s="40"/>
      <c r="C213" s="41"/>
      <c r="D213" s="41"/>
      <c r="E213" s="42" t="str">
        <f>IFERROR(VLOOKUP(D213,'OCS 2025'!$B$5:$E$16,3,0),"")</f>
        <v/>
      </c>
      <c r="F213" s="41"/>
      <c r="G213" s="43" t="str">
        <f>IFERROR(IF(Tableau13[[#This Row],[Codification BSCU]]="Groupage INTRANT, fret aérien","-",E213*F213),"")</f>
        <v/>
      </c>
      <c r="H213" s="44"/>
      <c r="I213" s="44"/>
      <c r="J213" s="45" t="str">
        <f t="shared" si="8"/>
        <v/>
      </c>
      <c r="K213" s="46"/>
      <c r="L213" s="46"/>
      <c r="M213" s="34" t="str">
        <f>IFERROR(IF(Tableau13[[#This Row],[Codification BSCU]]="Groupage INTRANT, fret aérien",E213*I213,G213*J213),"")</f>
        <v/>
      </c>
      <c r="N213" s="35" t="str">
        <f t="shared" si="7"/>
        <v/>
      </c>
      <c r="O213" s="33" t="str">
        <f>IFERROR(Tableau13[[#This Row],[Coût total présenté par le bénéficiaire]]*$F$7,"")</f>
        <v/>
      </c>
      <c r="P213" s="33" t="str">
        <f>IFERROR(Tableau13[[#This Row],[Montant de l''aide]]-Tableau13[[#This Row],[Montant de l''aide FEDER]],"")</f>
        <v/>
      </c>
    </row>
    <row r="214" spans="1:16" ht="13.5" customHeight="1" x14ac:dyDescent="0.35">
      <c r="A214" s="40"/>
      <c r="B214" s="40"/>
      <c r="C214" s="41"/>
      <c r="D214" s="41"/>
      <c r="E214" s="42" t="str">
        <f>IFERROR(VLOOKUP(D214,'OCS 2025'!$B$5:$E$16,3,0),"")</f>
        <v/>
      </c>
      <c r="F214" s="41"/>
      <c r="G214" s="43" t="str">
        <f>IFERROR(IF(Tableau13[[#This Row],[Codification BSCU]]="Groupage INTRANT, fret aérien","-",E214*F214),"")</f>
        <v/>
      </c>
      <c r="H214" s="44"/>
      <c r="I214" s="44"/>
      <c r="J214" s="45" t="str">
        <f t="shared" si="8"/>
        <v/>
      </c>
      <c r="K214" s="46"/>
      <c r="L214" s="46"/>
      <c r="M214" s="34" t="str">
        <f>IFERROR(IF(Tableau13[[#This Row],[Codification BSCU]]="Groupage INTRANT, fret aérien",E214*I214,G214*J214),"")</f>
        <v/>
      </c>
      <c r="N214" s="35" t="str">
        <f t="shared" si="7"/>
        <v/>
      </c>
      <c r="O214" s="33" t="str">
        <f>IFERROR(Tableau13[[#This Row],[Coût total présenté par le bénéficiaire]]*$F$7,"")</f>
        <v/>
      </c>
      <c r="P214" s="33" t="str">
        <f>IFERROR(Tableau13[[#This Row],[Montant de l''aide]]-Tableau13[[#This Row],[Montant de l''aide FEDER]],"")</f>
        <v/>
      </c>
    </row>
    <row r="215" spans="1:16" ht="13.5" customHeight="1" x14ac:dyDescent="0.35">
      <c r="A215" s="40"/>
      <c r="B215" s="40"/>
      <c r="C215" s="41"/>
      <c r="D215" s="41"/>
      <c r="E215" s="42" t="str">
        <f>IFERROR(VLOOKUP(D215,'OCS 2025'!$B$5:$E$16,3,0),"")</f>
        <v/>
      </c>
      <c r="F215" s="41"/>
      <c r="G215" s="43" t="str">
        <f>IFERROR(IF(Tableau13[[#This Row],[Codification BSCU]]="Groupage INTRANT, fret aérien","-",E215*F215),"")</f>
        <v/>
      </c>
      <c r="H215" s="44"/>
      <c r="I215" s="44"/>
      <c r="J215" s="45" t="str">
        <f t="shared" si="8"/>
        <v/>
      </c>
      <c r="K215" s="46"/>
      <c r="L215" s="46"/>
      <c r="M215" s="34" t="str">
        <f>IFERROR(IF(Tableau13[[#This Row],[Codification BSCU]]="Groupage INTRANT, fret aérien",E215*I215,G215*J215),"")</f>
        <v/>
      </c>
      <c r="N215" s="35" t="str">
        <f t="shared" si="7"/>
        <v/>
      </c>
      <c r="O215" s="33" t="str">
        <f>IFERROR(Tableau13[[#This Row],[Coût total présenté par le bénéficiaire]]*$F$7,"")</f>
        <v/>
      </c>
      <c r="P215" s="33" t="str">
        <f>IFERROR(Tableau13[[#This Row],[Montant de l''aide]]-Tableau13[[#This Row],[Montant de l''aide FEDER]],"")</f>
        <v/>
      </c>
    </row>
    <row r="216" spans="1:16" ht="13.5" customHeight="1" x14ac:dyDescent="0.35">
      <c r="A216" s="40"/>
      <c r="B216" s="40"/>
      <c r="C216" s="41"/>
      <c r="D216" s="41"/>
      <c r="E216" s="42" t="str">
        <f>IFERROR(VLOOKUP(D216,'OCS 2025'!$B$5:$E$16,3,0),"")</f>
        <v/>
      </c>
      <c r="F216" s="41"/>
      <c r="G216" s="43" t="str">
        <f>IFERROR(IF(Tableau13[[#This Row],[Codification BSCU]]="Groupage INTRANT, fret aérien","-",E216*F216),"")</f>
        <v/>
      </c>
      <c r="H216" s="44"/>
      <c r="I216" s="44"/>
      <c r="J216" s="45" t="str">
        <f t="shared" si="8"/>
        <v/>
      </c>
      <c r="K216" s="46"/>
      <c r="L216" s="46"/>
      <c r="M216" s="34" t="str">
        <f>IFERROR(IF(Tableau13[[#This Row],[Codification BSCU]]="Groupage INTRANT, fret aérien",E216*I216,G216*J216),"")</f>
        <v/>
      </c>
      <c r="N216" s="35" t="str">
        <f t="shared" si="7"/>
        <v/>
      </c>
      <c r="O216" s="33" t="str">
        <f>IFERROR(Tableau13[[#This Row],[Coût total présenté par le bénéficiaire]]*$F$7,"")</f>
        <v/>
      </c>
      <c r="P216" s="33" t="str">
        <f>IFERROR(Tableau13[[#This Row],[Montant de l''aide]]-Tableau13[[#This Row],[Montant de l''aide FEDER]],"")</f>
        <v/>
      </c>
    </row>
    <row r="217" spans="1:16" ht="13.5" customHeight="1" x14ac:dyDescent="0.35">
      <c r="A217" s="40"/>
      <c r="B217" s="40"/>
      <c r="C217" s="41"/>
      <c r="D217" s="41"/>
      <c r="E217" s="42" t="str">
        <f>IFERROR(VLOOKUP(D217,'OCS 2025'!$B$5:$E$16,3,0),"")</f>
        <v/>
      </c>
      <c r="F217" s="41"/>
      <c r="G217" s="43" t="str">
        <f>IFERROR(IF(Tableau13[[#This Row],[Codification BSCU]]="Groupage INTRANT, fret aérien","-",E217*F217),"")</f>
        <v/>
      </c>
      <c r="H217" s="44"/>
      <c r="I217" s="44"/>
      <c r="J217" s="45" t="str">
        <f t="shared" si="8"/>
        <v/>
      </c>
      <c r="K217" s="46"/>
      <c r="L217" s="46"/>
      <c r="M217" s="34" t="str">
        <f>IFERROR(IF(Tableau13[[#This Row],[Codification BSCU]]="Groupage INTRANT, fret aérien",E217*I217,G217*J217),"")</f>
        <v/>
      </c>
      <c r="N217" s="35" t="str">
        <f t="shared" si="7"/>
        <v/>
      </c>
      <c r="O217" s="33" t="str">
        <f>IFERROR(Tableau13[[#This Row],[Coût total présenté par le bénéficiaire]]*$F$7,"")</f>
        <v/>
      </c>
      <c r="P217" s="33" t="str">
        <f>IFERROR(Tableau13[[#This Row],[Montant de l''aide]]-Tableau13[[#This Row],[Montant de l''aide FEDER]],"")</f>
        <v/>
      </c>
    </row>
    <row r="218" spans="1:16" ht="13.5" customHeight="1" x14ac:dyDescent="0.35">
      <c r="A218" s="40"/>
      <c r="B218" s="40"/>
      <c r="C218" s="41"/>
      <c r="D218" s="41"/>
      <c r="E218" s="42" t="str">
        <f>IFERROR(VLOOKUP(D218,'OCS 2025'!$B$5:$E$16,3,0),"")</f>
        <v/>
      </c>
      <c r="F218" s="41"/>
      <c r="G218" s="43" t="str">
        <f>IFERROR(IF(Tableau13[[#This Row],[Codification BSCU]]="Groupage INTRANT, fret aérien","-",E218*F218),"")</f>
        <v/>
      </c>
      <c r="H218" s="44"/>
      <c r="I218" s="44"/>
      <c r="J218" s="45" t="str">
        <f t="shared" si="8"/>
        <v/>
      </c>
      <c r="K218" s="46"/>
      <c r="L218" s="46"/>
      <c r="M218" s="34" t="str">
        <f>IFERROR(IF(Tableau13[[#This Row],[Codification BSCU]]="Groupage INTRANT, fret aérien",E218*I218,G218*J218),"")</f>
        <v/>
      </c>
      <c r="N218" s="35" t="str">
        <f t="shared" si="7"/>
        <v/>
      </c>
      <c r="O218" s="33" t="str">
        <f>IFERROR(Tableau13[[#This Row],[Coût total présenté par le bénéficiaire]]*$F$7,"")</f>
        <v/>
      </c>
      <c r="P218" s="33" t="str">
        <f>IFERROR(Tableau13[[#This Row],[Montant de l''aide]]-Tableau13[[#This Row],[Montant de l''aide FEDER]],"")</f>
        <v/>
      </c>
    </row>
    <row r="219" spans="1:16" ht="13.5" customHeight="1" x14ac:dyDescent="0.35">
      <c r="A219" s="40"/>
      <c r="B219" s="40"/>
      <c r="C219" s="41"/>
      <c r="D219" s="41"/>
      <c r="E219" s="42" t="str">
        <f>IFERROR(VLOOKUP(D219,'OCS 2025'!$B$5:$E$16,3,0),"")</f>
        <v/>
      </c>
      <c r="F219" s="41"/>
      <c r="G219" s="43" t="str">
        <f>IFERROR(IF(Tableau13[[#This Row],[Codification BSCU]]="Groupage INTRANT, fret aérien","-",E219*F219),"")</f>
        <v/>
      </c>
      <c r="H219" s="44"/>
      <c r="I219" s="44"/>
      <c r="J219" s="45" t="str">
        <f t="shared" si="8"/>
        <v/>
      </c>
      <c r="K219" s="46"/>
      <c r="L219" s="46"/>
      <c r="M219" s="34" t="str">
        <f>IFERROR(IF(Tableau13[[#This Row],[Codification BSCU]]="Groupage INTRANT, fret aérien",E219*I219,G219*J219),"")</f>
        <v/>
      </c>
      <c r="N219" s="35" t="str">
        <f t="shared" si="7"/>
        <v/>
      </c>
      <c r="O219" s="33" t="str">
        <f>IFERROR(Tableau13[[#This Row],[Coût total présenté par le bénéficiaire]]*$F$7,"")</f>
        <v/>
      </c>
      <c r="P219" s="33" t="str">
        <f>IFERROR(Tableau13[[#This Row],[Montant de l''aide]]-Tableau13[[#This Row],[Montant de l''aide FEDER]],"")</f>
        <v/>
      </c>
    </row>
    <row r="220" spans="1:16" ht="13.5" customHeight="1" x14ac:dyDescent="0.35">
      <c r="A220" s="40"/>
      <c r="B220" s="40"/>
      <c r="C220" s="41"/>
      <c r="D220" s="41"/>
      <c r="E220" s="42" t="str">
        <f>IFERROR(VLOOKUP(D220,'OCS 2025'!$B$5:$E$16,3,0),"")</f>
        <v/>
      </c>
      <c r="F220" s="41"/>
      <c r="G220" s="43" t="str">
        <f>IFERROR(IF(Tableau13[[#This Row],[Codification BSCU]]="Groupage INTRANT, fret aérien","-",E220*F220),"")</f>
        <v/>
      </c>
      <c r="H220" s="44"/>
      <c r="I220" s="44"/>
      <c r="J220" s="45" t="str">
        <f t="shared" si="8"/>
        <v/>
      </c>
      <c r="K220" s="46"/>
      <c r="L220" s="46"/>
      <c r="M220" s="34" t="str">
        <f>IFERROR(IF(Tableau13[[#This Row],[Codification BSCU]]="Groupage INTRANT, fret aérien",E220*I220,G220*J220),"")</f>
        <v/>
      </c>
      <c r="N220" s="35" t="str">
        <f t="shared" si="7"/>
        <v/>
      </c>
      <c r="O220" s="33" t="str">
        <f>IFERROR(Tableau13[[#This Row],[Coût total présenté par le bénéficiaire]]*$F$7,"")</f>
        <v/>
      </c>
      <c r="P220" s="33" t="str">
        <f>IFERROR(Tableau13[[#This Row],[Montant de l''aide]]-Tableau13[[#This Row],[Montant de l''aide FEDER]],"")</f>
        <v/>
      </c>
    </row>
    <row r="221" spans="1:16" ht="13.5" customHeight="1" x14ac:dyDescent="0.35">
      <c r="A221" s="40"/>
      <c r="B221" s="40"/>
      <c r="C221" s="41"/>
      <c r="D221" s="41"/>
      <c r="E221" s="42" t="str">
        <f>IFERROR(VLOOKUP(D221,'OCS 2025'!$B$5:$E$16,3,0),"")</f>
        <v/>
      </c>
      <c r="F221" s="41"/>
      <c r="G221" s="43" t="str">
        <f>IFERROR(IF(Tableau13[[#This Row],[Codification BSCU]]="Groupage INTRANT, fret aérien","-",E221*F221),"")</f>
        <v/>
      </c>
      <c r="H221" s="44"/>
      <c r="I221" s="44"/>
      <c r="J221" s="45" t="str">
        <f t="shared" si="8"/>
        <v/>
      </c>
      <c r="K221" s="46"/>
      <c r="L221" s="46"/>
      <c r="M221" s="34" t="str">
        <f>IFERROR(IF(Tableau13[[#This Row],[Codification BSCU]]="Groupage INTRANT, fret aérien",E221*I221,G221*J221),"")</f>
        <v/>
      </c>
      <c r="N221" s="35" t="str">
        <f t="shared" si="7"/>
        <v/>
      </c>
      <c r="O221" s="33" t="str">
        <f>IFERROR(Tableau13[[#This Row],[Coût total présenté par le bénéficiaire]]*$F$7,"")</f>
        <v/>
      </c>
      <c r="P221" s="33" t="str">
        <f>IFERROR(Tableau13[[#This Row],[Montant de l''aide]]-Tableau13[[#This Row],[Montant de l''aide FEDER]],"")</f>
        <v/>
      </c>
    </row>
    <row r="222" spans="1:16" ht="13.5" customHeight="1" x14ac:dyDescent="0.35">
      <c r="A222" s="40"/>
      <c r="B222" s="40"/>
      <c r="C222" s="41"/>
      <c r="D222" s="41"/>
      <c r="E222" s="42" t="str">
        <f>IFERROR(VLOOKUP(D222,'OCS 2025'!$B$5:$E$16,3,0),"")</f>
        <v/>
      </c>
      <c r="F222" s="41"/>
      <c r="G222" s="43" t="str">
        <f>IFERROR(IF(Tableau13[[#This Row],[Codification BSCU]]="Groupage INTRANT, fret aérien","-",E222*F222),"")</f>
        <v/>
      </c>
      <c r="H222" s="44"/>
      <c r="I222" s="44"/>
      <c r="J222" s="45" t="str">
        <f t="shared" si="8"/>
        <v/>
      </c>
      <c r="K222" s="46"/>
      <c r="L222" s="46"/>
      <c r="M222" s="34" t="str">
        <f>IFERROR(IF(Tableau13[[#This Row],[Codification BSCU]]="Groupage INTRANT, fret aérien",E222*I222,G222*J222),"")</f>
        <v/>
      </c>
      <c r="N222" s="35" t="str">
        <f t="shared" si="7"/>
        <v/>
      </c>
      <c r="O222" s="33" t="str">
        <f>IFERROR(Tableau13[[#This Row],[Coût total présenté par le bénéficiaire]]*$F$7,"")</f>
        <v/>
      </c>
      <c r="P222" s="33" t="str">
        <f>IFERROR(Tableau13[[#This Row],[Montant de l''aide]]-Tableau13[[#This Row],[Montant de l''aide FEDER]],"")</f>
        <v/>
      </c>
    </row>
    <row r="223" spans="1:16" ht="13.5" customHeight="1" x14ac:dyDescent="0.35">
      <c r="A223" s="40"/>
      <c r="B223" s="40"/>
      <c r="C223" s="41"/>
      <c r="D223" s="41"/>
      <c r="E223" s="42" t="str">
        <f>IFERROR(VLOOKUP(D223,'OCS 2025'!$B$5:$E$16,3,0),"")</f>
        <v/>
      </c>
      <c r="F223" s="41"/>
      <c r="G223" s="43" t="str">
        <f>IFERROR(IF(Tableau13[[#This Row],[Codification BSCU]]="Groupage INTRANT, fret aérien","-",E223*F223),"")</f>
        <v/>
      </c>
      <c r="H223" s="44"/>
      <c r="I223" s="44"/>
      <c r="J223" s="45" t="str">
        <f t="shared" si="8"/>
        <v/>
      </c>
      <c r="K223" s="46"/>
      <c r="L223" s="46"/>
      <c r="M223" s="34" t="str">
        <f>IFERROR(IF(Tableau13[[#This Row],[Codification BSCU]]="Groupage INTRANT, fret aérien",E223*I223,G223*J223),"")</f>
        <v/>
      </c>
      <c r="N223" s="35" t="str">
        <f t="shared" si="7"/>
        <v/>
      </c>
      <c r="O223" s="33" t="str">
        <f>IFERROR(Tableau13[[#This Row],[Coût total présenté par le bénéficiaire]]*$F$7,"")</f>
        <v/>
      </c>
      <c r="P223" s="33" t="str">
        <f>IFERROR(Tableau13[[#This Row],[Montant de l''aide]]-Tableau13[[#This Row],[Montant de l''aide FEDER]],"")</f>
        <v/>
      </c>
    </row>
    <row r="224" spans="1:16" ht="13.5" customHeight="1" x14ac:dyDescent="0.35">
      <c r="A224" s="40"/>
      <c r="B224" s="40"/>
      <c r="C224" s="41"/>
      <c r="D224" s="41"/>
      <c r="E224" s="42" t="str">
        <f>IFERROR(VLOOKUP(D224,'OCS 2025'!$B$5:$E$16,3,0),"")</f>
        <v/>
      </c>
      <c r="F224" s="41"/>
      <c r="G224" s="43" t="str">
        <f>IFERROR(IF(Tableau13[[#This Row],[Codification BSCU]]="Groupage INTRANT, fret aérien","-",E224*F224),"")</f>
        <v/>
      </c>
      <c r="H224" s="44"/>
      <c r="I224" s="44"/>
      <c r="J224" s="45" t="str">
        <f t="shared" si="8"/>
        <v/>
      </c>
      <c r="K224" s="46"/>
      <c r="L224" s="46"/>
      <c r="M224" s="34" t="str">
        <f>IFERROR(IF(Tableau13[[#This Row],[Codification BSCU]]="Groupage INTRANT, fret aérien",E224*I224,G224*J224),"")</f>
        <v/>
      </c>
      <c r="N224" s="35" t="str">
        <f t="shared" si="7"/>
        <v/>
      </c>
      <c r="O224" s="33" t="str">
        <f>IFERROR(Tableau13[[#This Row],[Coût total présenté par le bénéficiaire]]*$F$7,"")</f>
        <v/>
      </c>
      <c r="P224" s="33" t="str">
        <f>IFERROR(Tableau13[[#This Row],[Montant de l''aide]]-Tableau13[[#This Row],[Montant de l''aide FEDER]],"")</f>
        <v/>
      </c>
    </row>
    <row r="225" spans="1:16" ht="13.5" customHeight="1" x14ac:dyDescent="0.35">
      <c r="A225" s="40"/>
      <c r="B225" s="40"/>
      <c r="C225" s="41"/>
      <c r="D225" s="41"/>
      <c r="E225" s="42" t="str">
        <f>IFERROR(VLOOKUP(D225,'OCS 2025'!$B$5:$E$16,3,0),"")</f>
        <v/>
      </c>
      <c r="F225" s="41"/>
      <c r="G225" s="43" t="str">
        <f>IFERROR(IF(Tableau13[[#This Row],[Codification BSCU]]="Groupage INTRANT, fret aérien","-",E225*F225),"")</f>
        <v/>
      </c>
      <c r="H225" s="44"/>
      <c r="I225" s="44"/>
      <c r="J225" s="45" t="str">
        <f t="shared" si="8"/>
        <v/>
      </c>
      <c r="K225" s="46"/>
      <c r="L225" s="46"/>
      <c r="M225" s="34" t="str">
        <f>IFERROR(IF(Tableau13[[#This Row],[Codification BSCU]]="Groupage INTRANT, fret aérien",E225*I225,G225*J225),"")</f>
        <v/>
      </c>
      <c r="N225" s="35" t="str">
        <f t="shared" si="7"/>
        <v/>
      </c>
      <c r="O225" s="33" t="str">
        <f>IFERROR(Tableau13[[#This Row],[Coût total présenté par le bénéficiaire]]*$F$7,"")</f>
        <v/>
      </c>
      <c r="P225" s="33" t="str">
        <f>IFERROR(Tableau13[[#This Row],[Montant de l''aide]]-Tableau13[[#This Row],[Montant de l''aide FEDER]],"")</f>
        <v/>
      </c>
    </row>
    <row r="226" spans="1:16" ht="13.5" customHeight="1" x14ac:dyDescent="0.35">
      <c r="A226" s="40"/>
      <c r="B226" s="40"/>
      <c r="C226" s="41"/>
      <c r="D226" s="41"/>
      <c r="E226" s="42" t="str">
        <f>IFERROR(VLOOKUP(D226,'OCS 2025'!$B$5:$E$16,3,0),"")</f>
        <v/>
      </c>
      <c r="F226" s="41"/>
      <c r="G226" s="43" t="str">
        <f>IFERROR(IF(Tableau13[[#This Row],[Codification BSCU]]="Groupage INTRANT, fret aérien","-",E226*F226),"")</f>
        <v/>
      </c>
      <c r="H226" s="44"/>
      <c r="I226" s="44"/>
      <c r="J226" s="45" t="str">
        <f t="shared" si="8"/>
        <v/>
      </c>
      <c r="K226" s="46"/>
      <c r="L226" s="46"/>
      <c r="M226" s="34" t="str">
        <f>IFERROR(IF(Tableau13[[#This Row],[Codification BSCU]]="Groupage INTRANT, fret aérien",E226*I226,G226*J226),"")</f>
        <v/>
      </c>
      <c r="N226" s="35" t="str">
        <f t="shared" si="7"/>
        <v/>
      </c>
      <c r="O226" s="33" t="str">
        <f>IFERROR(Tableau13[[#This Row],[Coût total présenté par le bénéficiaire]]*$F$7,"")</f>
        <v/>
      </c>
      <c r="P226" s="33" t="str">
        <f>IFERROR(Tableau13[[#This Row],[Montant de l''aide]]-Tableau13[[#This Row],[Montant de l''aide FEDER]],"")</f>
        <v/>
      </c>
    </row>
    <row r="227" spans="1:16" ht="13.5" customHeight="1" x14ac:dyDescent="0.35">
      <c r="A227" s="40"/>
      <c r="B227" s="40"/>
      <c r="C227" s="41"/>
      <c r="D227" s="41"/>
      <c r="E227" s="42" t="str">
        <f>IFERROR(VLOOKUP(D227,'OCS 2025'!$B$5:$E$16,3,0),"")</f>
        <v/>
      </c>
      <c r="F227" s="41"/>
      <c r="G227" s="43" t="str">
        <f>IFERROR(IF(Tableau13[[#This Row],[Codification BSCU]]="Groupage INTRANT, fret aérien","-",E227*F227),"")</f>
        <v/>
      </c>
      <c r="H227" s="44"/>
      <c r="I227" s="44"/>
      <c r="J227" s="45" t="str">
        <f t="shared" si="8"/>
        <v/>
      </c>
      <c r="K227" s="46"/>
      <c r="L227" s="46"/>
      <c r="M227" s="34" t="str">
        <f>IFERROR(IF(Tableau13[[#This Row],[Codification BSCU]]="Groupage INTRANT, fret aérien",E227*I227,G227*J227),"")</f>
        <v/>
      </c>
      <c r="N227" s="35" t="str">
        <f t="shared" si="7"/>
        <v/>
      </c>
      <c r="O227" s="33" t="str">
        <f>IFERROR(Tableau13[[#This Row],[Coût total présenté par le bénéficiaire]]*$F$7,"")</f>
        <v/>
      </c>
      <c r="P227" s="33" t="str">
        <f>IFERROR(Tableau13[[#This Row],[Montant de l''aide]]-Tableau13[[#This Row],[Montant de l''aide FEDER]],"")</f>
        <v/>
      </c>
    </row>
    <row r="228" spans="1:16" ht="13.5" customHeight="1" x14ac:dyDescent="0.35">
      <c r="A228" s="40"/>
      <c r="B228" s="40"/>
      <c r="C228" s="41"/>
      <c r="D228" s="41"/>
      <c r="E228" s="42" t="str">
        <f>IFERROR(VLOOKUP(D228,'OCS 2025'!$B$5:$E$16,3,0),"")</f>
        <v/>
      </c>
      <c r="F228" s="41"/>
      <c r="G228" s="43" t="str">
        <f>IFERROR(IF(Tableau13[[#This Row],[Codification BSCU]]="Groupage INTRANT, fret aérien","-",E228*F228),"")</f>
        <v/>
      </c>
      <c r="H228" s="44"/>
      <c r="I228" s="44"/>
      <c r="J228" s="45" t="str">
        <f t="shared" si="8"/>
        <v/>
      </c>
      <c r="K228" s="46"/>
      <c r="L228" s="46"/>
      <c r="M228" s="34" t="str">
        <f>IFERROR(IF(Tableau13[[#This Row],[Codification BSCU]]="Groupage INTRANT, fret aérien",E228*I228,G228*J228),"")</f>
        <v/>
      </c>
      <c r="N228" s="35" t="str">
        <f t="shared" si="7"/>
        <v/>
      </c>
      <c r="O228" s="33" t="str">
        <f>IFERROR(Tableau13[[#This Row],[Coût total présenté par le bénéficiaire]]*$F$7,"")</f>
        <v/>
      </c>
      <c r="P228" s="33" t="str">
        <f>IFERROR(Tableau13[[#This Row],[Montant de l''aide]]-Tableau13[[#This Row],[Montant de l''aide FEDER]],"")</f>
        <v/>
      </c>
    </row>
    <row r="229" spans="1:16" ht="13.5" customHeight="1" x14ac:dyDescent="0.35">
      <c r="A229" s="40"/>
      <c r="B229" s="40"/>
      <c r="C229" s="41"/>
      <c r="D229" s="41"/>
      <c r="E229" s="42" t="str">
        <f>IFERROR(VLOOKUP(D229,'OCS 2025'!$B$5:$E$16,3,0),"")</f>
        <v/>
      </c>
      <c r="F229" s="41"/>
      <c r="G229" s="43" t="str">
        <f>IFERROR(IF(Tableau13[[#This Row],[Codification BSCU]]="Groupage INTRANT, fret aérien","-",E229*F229),"")</f>
        <v/>
      </c>
      <c r="H229" s="44"/>
      <c r="I229" s="44"/>
      <c r="J229" s="45" t="str">
        <f t="shared" si="8"/>
        <v/>
      </c>
      <c r="K229" s="46"/>
      <c r="L229" s="46"/>
      <c r="M229" s="34" t="str">
        <f>IFERROR(IF(Tableau13[[#This Row],[Codification BSCU]]="Groupage INTRANT, fret aérien",E229*I229,G229*J229),"")</f>
        <v/>
      </c>
      <c r="N229" s="35" t="str">
        <f t="shared" si="7"/>
        <v/>
      </c>
      <c r="O229" s="33" t="str">
        <f>IFERROR(Tableau13[[#This Row],[Coût total présenté par le bénéficiaire]]*$F$7,"")</f>
        <v/>
      </c>
      <c r="P229" s="33" t="str">
        <f>IFERROR(Tableau13[[#This Row],[Montant de l''aide]]-Tableau13[[#This Row],[Montant de l''aide FEDER]],"")</f>
        <v/>
      </c>
    </row>
    <row r="230" spans="1:16" ht="13.5" customHeight="1" x14ac:dyDescent="0.35">
      <c r="A230" s="40"/>
      <c r="B230" s="40"/>
      <c r="C230" s="41"/>
      <c r="D230" s="41"/>
      <c r="E230" s="42" t="str">
        <f>IFERROR(VLOOKUP(D230,'OCS 2025'!$B$5:$E$16,3,0),"")</f>
        <v/>
      </c>
      <c r="F230" s="41"/>
      <c r="G230" s="43" t="str">
        <f>IFERROR(IF(Tableau13[[#This Row],[Codification BSCU]]="Groupage INTRANT, fret aérien","-",E230*F230),"")</f>
        <v/>
      </c>
      <c r="H230" s="44"/>
      <c r="I230" s="44"/>
      <c r="J230" s="45" t="str">
        <f t="shared" si="8"/>
        <v/>
      </c>
      <c r="K230" s="46"/>
      <c r="L230" s="46"/>
      <c r="M230" s="34" t="str">
        <f>IFERROR(IF(Tableau13[[#This Row],[Codification BSCU]]="Groupage INTRANT, fret aérien",E230*I230,G230*J230),"")</f>
        <v/>
      </c>
      <c r="N230" s="35" t="str">
        <f t="shared" si="7"/>
        <v/>
      </c>
      <c r="O230" s="33" t="str">
        <f>IFERROR(Tableau13[[#This Row],[Coût total présenté par le bénéficiaire]]*$F$7,"")</f>
        <v/>
      </c>
      <c r="P230" s="33" t="str">
        <f>IFERROR(Tableau13[[#This Row],[Montant de l''aide]]-Tableau13[[#This Row],[Montant de l''aide FEDER]],"")</f>
        <v/>
      </c>
    </row>
    <row r="231" spans="1:16" ht="13.5" customHeight="1" x14ac:dyDescent="0.35">
      <c r="A231" s="40"/>
      <c r="B231" s="40"/>
      <c r="C231" s="41"/>
      <c r="D231" s="41"/>
      <c r="E231" s="42" t="str">
        <f>IFERROR(VLOOKUP(D231,'OCS 2025'!$B$5:$E$16,3,0),"")</f>
        <v/>
      </c>
      <c r="F231" s="41"/>
      <c r="G231" s="43" t="str">
        <f>IFERROR(IF(Tableau13[[#This Row],[Codification BSCU]]="Groupage INTRANT, fret aérien","-",E231*F231),"")</f>
        <v/>
      </c>
      <c r="H231" s="44"/>
      <c r="I231" s="44"/>
      <c r="J231" s="45" t="str">
        <f t="shared" si="8"/>
        <v/>
      </c>
      <c r="K231" s="46"/>
      <c r="L231" s="46"/>
      <c r="M231" s="34" t="str">
        <f>IFERROR(IF(Tableau13[[#This Row],[Codification BSCU]]="Groupage INTRANT, fret aérien",E231*I231,G231*J231),"")</f>
        <v/>
      </c>
      <c r="N231" s="35" t="str">
        <f t="shared" si="7"/>
        <v/>
      </c>
      <c r="O231" s="33" t="str">
        <f>IFERROR(Tableau13[[#This Row],[Coût total présenté par le bénéficiaire]]*$F$7,"")</f>
        <v/>
      </c>
      <c r="P231" s="33" t="str">
        <f>IFERROR(Tableau13[[#This Row],[Montant de l''aide]]-Tableau13[[#This Row],[Montant de l''aide FEDER]],"")</f>
        <v/>
      </c>
    </row>
    <row r="232" spans="1:16" ht="13.5" customHeight="1" x14ac:dyDescent="0.35">
      <c r="A232" s="40"/>
      <c r="B232" s="40"/>
      <c r="C232" s="41"/>
      <c r="D232" s="41"/>
      <c r="E232" s="42" t="str">
        <f>IFERROR(VLOOKUP(D232,'OCS 2025'!$B$5:$E$16,3,0),"")</f>
        <v/>
      </c>
      <c r="F232" s="41"/>
      <c r="G232" s="43" t="str">
        <f>IFERROR(IF(Tableau13[[#This Row],[Codification BSCU]]="Groupage INTRANT, fret aérien","-",E232*F232),"")</f>
        <v/>
      </c>
      <c r="H232" s="44"/>
      <c r="I232" s="44"/>
      <c r="J232" s="45" t="str">
        <f t="shared" si="8"/>
        <v/>
      </c>
      <c r="K232" s="46"/>
      <c r="L232" s="46"/>
      <c r="M232" s="34" t="str">
        <f>IFERROR(IF(Tableau13[[#This Row],[Codification BSCU]]="Groupage INTRANT, fret aérien",E232*I232,G232*J232),"")</f>
        <v/>
      </c>
      <c r="N232" s="35" t="str">
        <f t="shared" si="7"/>
        <v/>
      </c>
      <c r="O232" s="33" t="str">
        <f>IFERROR(Tableau13[[#This Row],[Coût total présenté par le bénéficiaire]]*$F$7,"")</f>
        <v/>
      </c>
      <c r="P232" s="33" t="str">
        <f>IFERROR(Tableau13[[#This Row],[Montant de l''aide]]-Tableau13[[#This Row],[Montant de l''aide FEDER]],"")</f>
        <v/>
      </c>
    </row>
    <row r="233" spans="1:16" ht="13.5" customHeight="1" x14ac:dyDescent="0.35">
      <c r="A233" s="40"/>
      <c r="B233" s="40"/>
      <c r="C233" s="41"/>
      <c r="D233" s="41"/>
      <c r="E233" s="42" t="str">
        <f>IFERROR(VLOOKUP(D233,'OCS 2025'!$B$5:$E$16,3,0),"")</f>
        <v/>
      </c>
      <c r="F233" s="41"/>
      <c r="G233" s="43" t="str">
        <f>IFERROR(IF(Tableau13[[#This Row],[Codification BSCU]]="Groupage INTRANT, fret aérien","-",E233*F233),"")</f>
        <v/>
      </c>
      <c r="H233" s="44"/>
      <c r="I233" s="44"/>
      <c r="J233" s="45" t="str">
        <f t="shared" si="8"/>
        <v/>
      </c>
      <c r="K233" s="46"/>
      <c r="L233" s="46"/>
      <c r="M233" s="34" t="str">
        <f>IFERROR(IF(Tableau13[[#This Row],[Codification BSCU]]="Groupage INTRANT, fret aérien",E233*I233,G233*J233),"")</f>
        <v/>
      </c>
      <c r="N233" s="35" t="str">
        <f t="shared" si="7"/>
        <v/>
      </c>
      <c r="O233" s="33" t="str">
        <f>IFERROR(Tableau13[[#This Row],[Coût total présenté par le bénéficiaire]]*$F$7,"")</f>
        <v/>
      </c>
      <c r="P233" s="33" t="str">
        <f>IFERROR(Tableau13[[#This Row],[Montant de l''aide]]-Tableau13[[#This Row],[Montant de l''aide FEDER]],"")</f>
        <v/>
      </c>
    </row>
    <row r="234" spans="1:16" ht="13.5" customHeight="1" x14ac:dyDescent="0.35">
      <c r="A234" s="40"/>
      <c r="B234" s="40"/>
      <c r="C234" s="41"/>
      <c r="D234" s="41"/>
      <c r="E234" s="42" t="str">
        <f>IFERROR(VLOOKUP(D234,'OCS 2025'!$B$5:$E$16,3,0),"")</f>
        <v/>
      </c>
      <c r="F234" s="41"/>
      <c r="G234" s="43" t="str">
        <f>IFERROR(IF(Tableau13[[#This Row],[Codification BSCU]]="Groupage INTRANT, fret aérien","-",E234*F234),"")</f>
        <v/>
      </c>
      <c r="H234" s="44"/>
      <c r="I234" s="44"/>
      <c r="J234" s="45" t="str">
        <f t="shared" si="8"/>
        <v/>
      </c>
      <c r="K234" s="46"/>
      <c r="L234" s="46"/>
      <c r="M234" s="34" t="str">
        <f>IFERROR(IF(Tableau13[[#This Row],[Codification BSCU]]="Groupage INTRANT, fret aérien",E234*I234,G234*J234),"")</f>
        <v/>
      </c>
      <c r="N234" s="35" t="str">
        <f t="shared" si="7"/>
        <v/>
      </c>
      <c r="O234" s="33" t="str">
        <f>IFERROR(Tableau13[[#This Row],[Coût total présenté par le bénéficiaire]]*$F$7,"")</f>
        <v/>
      </c>
      <c r="P234" s="33" t="str">
        <f>IFERROR(Tableau13[[#This Row],[Montant de l''aide]]-Tableau13[[#This Row],[Montant de l''aide FEDER]],"")</f>
        <v/>
      </c>
    </row>
    <row r="235" spans="1:16" ht="13.5" customHeight="1" x14ac:dyDescent="0.35">
      <c r="A235" s="40"/>
      <c r="B235" s="40"/>
      <c r="C235" s="41"/>
      <c r="D235" s="41"/>
      <c r="E235" s="42" t="str">
        <f>IFERROR(VLOOKUP(D235,'OCS 2025'!$B$5:$E$16,3,0),"")</f>
        <v/>
      </c>
      <c r="F235" s="41"/>
      <c r="G235" s="43" t="str">
        <f>IFERROR(IF(Tableau13[[#This Row],[Codification BSCU]]="Groupage INTRANT, fret aérien","-",E235*F235),"")</f>
        <v/>
      </c>
      <c r="H235" s="44"/>
      <c r="I235" s="44"/>
      <c r="J235" s="45" t="str">
        <f t="shared" si="8"/>
        <v/>
      </c>
      <c r="K235" s="46"/>
      <c r="L235" s="46"/>
      <c r="M235" s="34" t="str">
        <f>IFERROR(IF(Tableau13[[#This Row],[Codification BSCU]]="Groupage INTRANT, fret aérien",E235*I235,G235*J235),"")</f>
        <v/>
      </c>
      <c r="N235" s="35" t="str">
        <f t="shared" si="7"/>
        <v/>
      </c>
      <c r="O235" s="33" t="str">
        <f>IFERROR(Tableau13[[#This Row],[Coût total présenté par le bénéficiaire]]*$F$7,"")</f>
        <v/>
      </c>
      <c r="P235" s="33" t="str">
        <f>IFERROR(Tableau13[[#This Row],[Montant de l''aide]]-Tableau13[[#This Row],[Montant de l''aide FEDER]],"")</f>
        <v/>
      </c>
    </row>
    <row r="236" spans="1:16" ht="13.5" customHeight="1" x14ac:dyDescent="0.35">
      <c r="A236" s="40"/>
      <c r="B236" s="40"/>
      <c r="C236" s="41"/>
      <c r="D236" s="41"/>
      <c r="E236" s="42" t="str">
        <f>IFERROR(VLOOKUP(D236,'OCS 2025'!$B$5:$E$16,3,0),"")</f>
        <v/>
      </c>
      <c r="F236" s="41"/>
      <c r="G236" s="43" t="str">
        <f>IFERROR(IF(Tableau13[[#This Row],[Codification BSCU]]="Groupage INTRANT, fret aérien","-",E236*F236),"")</f>
        <v/>
      </c>
      <c r="H236" s="44"/>
      <c r="I236" s="44"/>
      <c r="J236" s="45" t="str">
        <f t="shared" si="8"/>
        <v/>
      </c>
      <c r="K236" s="46"/>
      <c r="L236" s="46"/>
      <c r="M236" s="34" t="str">
        <f>IFERROR(IF(Tableau13[[#This Row],[Codification BSCU]]="Groupage INTRANT, fret aérien",E236*I236,G236*J236),"")</f>
        <v/>
      </c>
      <c r="N236" s="35" t="str">
        <f t="shared" si="7"/>
        <v/>
      </c>
      <c r="O236" s="33" t="str">
        <f>IFERROR(Tableau13[[#This Row],[Coût total présenté par le bénéficiaire]]*$F$7,"")</f>
        <v/>
      </c>
      <c r="P236" s="33" t="str">
        <f>IFERROR(Tableau13[[#This Row],[Montant de l''aide]]-Tableau13[[#This Row],[Montant de l''aide FEDER]],"")</f>
        <v/>
      </c>
    </row>
    <row r="237" spans="1:16" ht="13.5" customHeight="1" x14ac:dyDescent="0.35">
      <c r="A237" s="40"/>
      <c r="B237" s="40"/>
      <c r="C237" s="41"/>
      <c r="D237" s="41"/>
      <c r="E237" s="42" t="str">
        <f>IFERROR(VLOOKUP(D237,'OCS 2025'!$B$5:$E$16,3,0),"")</f>
        <v/>
      </c>
      <c r="F237" s="41"/>
      <c r="G237" s="43" t="str">
        <f>IFERROR(IF(Tableau13[[#This Row],[Codification BSCU]]="Groupage INTRANT, fret aérien","-",E237*F237),"")</f>
        <v/>
      </c>
      <c r="H237" s="44"/>
      <c r="I237" s="44"/>
      <c r="J237" s="45" t="str">
        <f t="shared" si="8"/>
        <v/>
      </c>
      <c r="K237" s="46"/>
      <c r="L237" s="46"/>
      <c r="M237" s="34" t="str">
        <f>IFERROR(IF(Tableau13[[#This Row],[Codification BSCU]]="Groupage INTRANT, fret aérien",E237*I237,G237*J237),"")</f>
        <v/>
      </c>
      <c r="N237" s="35" t="str">
        <f t="shared" si="7"/>
        <v/>
      </c>
      <c r="O237" s="33" t="str">
        <f>IFERROR(Tableau13[[#This Row],[Coût total présenté par le bénéficiaire]]*$F$7,"")</f>
        <v/>
      </c>
      <c r="P237" s="33" t="str">
        <f>IFERROR(Tableau13[[#This Row],[Montant de l''aide]]-Tableau13[[#This Row],[Montant de l''aide FEDER]],"")</f>
        <v/>
      </c>
    </row>
    <row r="238" spans="1:16" ht="13.5" customHeight="1" x14ac:dyDescent="0.35">
      <c r="A238" s="40"/>
      <c r="B238" s="40"/>
      <c r="C238" s="41"/>
      <c r="D238" s="41"/>
      <c r="E238" s="42" t="str">
        <f>IFERROR(VLOOKUP(D238,'OCS 2025'!$B$5:$E$16,3,0),"")</f>
        <v/>
      </c>
      <c r="F238" s="41"/>
      <c r="G238" s="43" t="str">
        <f>IFERROR(IF(Tableau13[[#This Row],[Codification BSCU]]="Groupage INTRANT, fret aérien","-",E238*F238),"")</f>
        <v/>
      </c>
      <c r="H238" s="44"/>
      <c r="I238" s="44"/>
      <c r="J238" s="45" t="str">
        <f t="shared" si="8"/>
        <v/>
      </c>
      <c r="K238" s="46"/>
      <c r="L238" s="46"/>
      <c r="M238" s="34" t="str">
        <f>IFERROR(IF(Tableau13[[#This Row],[Codification BSCU]]="Groupage INTRANT, fret aérien",E238*I238,G238*J238),"")</f>
        <v/>
      </c>
      <c r="N238" s="35" t="str">
        <f t="shared" si="7"/>
        <v/>
      </c>
      <c r="O238" s="33" t="str">
        <f>IFERROR(Tableau13[[#This Row],[Coût total présenté par le bénéficiaire]]*$F$7,"")</f>
        <v/>
      </c>
      <c r="P238" s="33" t="str">
        <f>IFERROR(Tableau13[[#This Row],[Montant de l''aide]]-Tableau13[[#This Row],[Montant de l''aide FEDER]],"")</f>
        <v/>
      </c>
    </row>
    <row r="239" spans="1:16" ht="13.5" customHeight="1" x14ac:dyDescent="0.35">
      <c r="A239" s="40"/>
      <c r="B239" s="40"/>
      <c r="C239" s="41"/>
      <c r="D239" s="41"/>
      <c r="E239" s="42" t="str">
        <f>IFERROR(VLOOKUP(D239,'OCS 2025'!$B$5:$E$16,3,0),"")</f>
        <v/>
      </c>
      <c r="F239" s="41"/>
      <c r="G239" s="43" t="str">
        <f>IFERROR(IF(Tableau13[[#This Row],[Codification BSCU]]="Groupage INTRANT, fret aérien","-",E239*F239),"")</f>
        <v/>
      </c>
      <c r="H239" s="44"/>
      <c r="I239" s="44"/>
      <c r="J239" s="45" t="str">
        <f t="shared" si="8"/>
        <v/>
      </c>
      <c r="K239" s="46"/>
      <c r="L239" s="46"/>
      <c r="M239" s="34" t="str">
        <f>IFERROR(IF(Tableau13[[#This Row],[Codification BSCU]]="Groupage INTRANT, fret aérien",E239*I239,G239*J239),"")</f>
        <v/>
      </c>
      <c r="N239" s="35" t="str">
        <f t="shared" si="7"/>
        <v/>
      </c>
      <c r="O239" s="33" t="str">
        <f>IFERROR(Tableau13[[#This Row],[Coût total présenté par le bénéficiaire]]*$F$7,"")</f>
        <v/>
      </c>
      <c r="P239" s="33" t="str">
        <f>IFERROR(Tableau13[[#This Row],[Montant de l''aide]]-Tableau13[[#This Row],[Montant de l''aide FEDER]],"")</f>
        <v/>
      </c>
    </row>
    <row r="240" spans="1:16" ht="13.5" customHeight="1" x14ac:dyDescent="0.35">
      <c r="A240" s="40"/>
      <c r="B240" s="40"/>
      <c r="C240" s="41"/>
      <c r="D240" s="41"/>
      <c r="E240" s="42" t="str">
        <f>IFERROR(VLOOKUP(D240,'OCS 2025'!$B$5:$E$16,3,0),"")</f>
        <v/>
      </c>
      <c r="F240" s="41"/>
      <c r="G240" s="43" t="str">
        <f>IFERROR(IF(Tableau13[[#This Row],[Codification BSCU]]="Groupage INTRANT, fret aérien","-",E240*F240),"")</f>
        <v/>
      </c>
      <c r="H240" s="44"/>
      <c r="I240" s="44"/>
      <c r="J240" s="45" t="str">
        <f t="shared" si="8"/>
        <v/>
      </c>
      <c r="K240" s="46"/>
      <c r="L240" s="46"/>
      <c r="M240" s="34" t="str">
        <f>IFERROR(IF(Tableau13[[#This Row],[Codification BSCU]]="Groupage INTRANT, fret aérien",E240*I240,G240*J240),"")</f>
        <v/>
      </c>
      <c r="N240" s="35" t="str">
        <f t="shared" si="7"/>
        <v/>
      </c>
      <c r="O240" s="33" t="str">
        <f>IFERROR(Tableau13[[#This Row],[Coût total présenté par le bénéficiaire]]*$F$7,"")</f>
        <v/>
      </c>
      <c r="P240" s="33" t="str">
        <f>IFERROR(Tableau13[[#This Row],[Montant de l''aide]]-Tableau13[[#This Row],[Montant de l''aide FEDER]],"")</f>
        <v/>
      </c>
    </row>
    <row r="241" spans="1:16" ht="13.5" customHeight="1" x14ac:dyDescent="0.35">
      <c r="A241" s="40"/>
      <c r="B241" s="40"/>
      <c r="C241" s="41"/>
      <c r="D241" s="41"/>
      <c r="E241" s="42" t="str">
        <f>IFERROR(VLOOKUP(D241,'OCS 2025'!$B$5:$E$16,3,0),"")</f>
        <v/>
      </c>
      <c r="F241" s="41"/>
      <c r="G241" s="43" t="str">
        <f>IFERROR(IF(Tableau13[[#This Row],[Codification BSCU]]="Groupage INTRANT, fret aérien","-",E241*F241),"")</f>
        <v/>
      </c>
      <c r="H241" s="44"/>
      <c r="I241" s="44"/>
      <c r="J241" s="45" t="str">
        <f t="shared" si="8"/>
        <v/>
      </c>
      <c r="K241" s="46"/>
      <c r="L241" s="46"/>
      <c r="M241" s="34" t="str">
        <f>IFERROR(IF(Tableau13[[#This Row],[Codification BSCU]]="Groupage INTRANT, fret aérien",E241*I241,G241*J241),"")</f>
        <v/>
      </c>
      <c r="N241" s="35" t="str">
        <f t="shared" si="7"/>
        <v/>
      </c>
      <c r="O241" s="33" t="str">
        <f>IFERROR(Tableau13[[#This Row],[Coût total présenté par le bénéficiaire]]*$F$7,"")</f>
        <v/>
      </c>
      <c r="P241" s="33" t="str">
        <f>IFERROR(Tableau13[[#This Row],[Montant de l''aide]]-Tableau13[[#This Row],[Montant de l''aide FEDER]],"")</f>
        <v/>
      </c>
    </row>
    <row r="242" spans="1:16" ht="13.5" customHeight="1" x14ac:dyDescent="0.35">
      <c r="A242" s="40"/>
      <c r="B242" s="40"/>
      <c r="C242" s="41"/>
      <c r="D242" s="41"/>
      <c r="E242" s="42" t="str">
        <f>IFERROR(VLOOKUP(D242,'OCS 2025'!$B$5:$E$16,3,0),"")</f>
        <v/>
      </c>
      <c r="F242" s="41"/>
      <c r="G242" s="43" t="str">
        <f>IFERROR(IF(Tableau13[[#This Row],[Codification BSCU]]="Groupage INTRANT, fret aérien","-",E242*F242),"")</f>
        <v/>
      </c>
      <c r="H242" s="44"/>
      <c r="I242" s="44"/>
      <c r="J242" s="45" t="str">
        <f t="shared" si="8"/>
        <v/>
      </c>
      <c r="K242" s="46"/>
      <c r="L242" s="46"/>
      <c r="M242" s="34" t="str">
        <f>IFERROR(IF(Tableau13[[#This Row],[Codification BSCU]]="Groupage INTRANT, fret aérien",E242*I242,G242*J242),"")</f>
        <v/>
      </c>
      <c r="N242" s="35" t="str">
        <f t="shared" si="7"/>
        <v/>
      </c>
      <c r="O242" s="33" t="str">
        <f>IFERROR(Tableau13[[#This Row],[Coût total présenté par le bénéficiaire]]*$F$7,"")</f>
        <v/>
      </c>
      <c r="P242" s="33" t="str">
        <f>IFERROR(Tableau13[[#This Row],[Montant de l''aide]]-Tableau13[[#This Row],[Montant de l''aide FEDER]],"")</f>
        <v/>
      </c>
    </row>
    <row r="243" spans="1:16" ht="13.5" customHeight="1" x14ac:dyDescent="0.35">
      <c r="A243" s="40"/>
      <c r="B243" s="40"/>
      <c r="C243" s="41"/>
      <c r="D243" s="41"/>
      <c r="E243" s="42" t="str">
        <f>IFERROR(VLOOKUP(D243,'OCS 2025'!$B$5:$E$16,3,0),"")</f>
        <v/>
      </c>
      <c r="F243" s="41"/>
      <c r="G243" s="43" t="str">
        <f>IFERROR(IF(Tableau13[[#This Row],[Codification BSCU]]="Groupage INTRANT, fret aérien","-",E243*F243),"")</f>
        <v/>
      </c>
      <c r="H243" s="44"/>
      <c r="I243" s="44"/>
      <c r="J243" s="45" t="str">
        <f t="shared" si="8"/>
        <v/>
      </c>
      <c r="K243" s="46"/>
      <c r="L243" s="46"/>
      <c r="M243" s="34" t="str">
        <f>IFERROR(IF(Tableau13[[#This Row],[Codification BSCU]]="Groupage INTRANT, fret aérien",E243*I243,G243*J243),"")</f>
        <v/>
      </c>
      <c r="N243" s="35" t="str">
        <f t="shared" si="7"/>
        <v/>
      </c>
      <c r="O243" s="33" t="str">
        <f>IFERROR(Tableau13[[#This Row],[Coût total présenté par le bénéficiaire]]*$F$7,"")</f>
        <v/>
      </c>
      <c r="P243" s="33" t="str">
        <f>IFERROR(Tableau13[[#This Row],[Montant de l''aide]]-Tableau13[[#This Row],[Montant de l''aide FEDER]],"")</f>
        <v/>
      </c>
    </row>
    <row r="244" spans="1:16" ht="13.5" customHeight="1" x14ac:dyDescent="0.35">
      <c r="A244" s="40"/>
      <c r="B244" s="40"/>
      <c r="C244" s="41"/>
      <c r="D244" s="41"/>
      <c r="E244" s="42" t="str">
        <f>IFERROR(VLOOKUP(D244,'OCS 2025'!$B$5:$E$16,3,0),"")</f>
        <v/>
      </c>
      <c r="F244" s="41"/>
      <c r="G244" s="43" t="str">
        <f>IFERROR(IF(Tableau13[[#This Row],[Codification BSCU]]="Groupage INTRANT, fret aérien","-",E244*F244),"")</f>
        <v/>
      </c>
      <c r="H244" s="44"/>
      <c r="I244" s="44"/>
      <c r="J244" s="45" t="str">
        <f t="shared" si="8"/>
        <v/>
      </c>
      <c r="K244" s="46"/>
      <c r="L244" s="46"/>
      <c r="M244" s="34" t="str">
        <f>IFERROR(IF(Tableau13[[#This Row],[Codification BSCU]]="Groupage INTRANT, fret aérien",E244*I244,G244*J244),"")</f>
        <v/>
      </c>
      <c r="N244" s="35" t="str">
        <f t="shared" si="7"/>
        <v/>
      </c>
      <c r="O244" s="33" t="str">
        <f>IFERROR(Tableau13[[#This Row],[Coût total présenté par le bénéficiaire]]*$F$7,"")</f>
        <v/>
      </c>
      <c r="P244" s="33" t="str">
        <f>IFERROR(Tableau13[[#This Row],[Montant de l''aide]]-Tableau13[[#This Row],[Montant de l''aide FEDER]],"")</f>
        <v/>
      </c>
    </row>
    <row r="245" spans="1:16" ht="13.5" customHeight="1" x14ac:dyDescent="0.35">
      <c r="A245" s="40"/>
      <c r="B245" s="40"/>
      <c r="C245" s="41"/>
      <c r="D245" s="41"/>
      <c r="E245" s="42" t="str">
        <f>IFERROR(VLOOKUP(D245,'OCS 2025'!$B$5:$E$16,3,0),"")</f>
        <v/>
      </c>
      <c r="F245" s="41"/>
      <c r="G245" s="43" t="str">
        <f>IFERROR(IF(Tableau13[[#This Row],[Codification BSCU]]="Groupage INTRANT, fret aérien","-",E245*F245),"")</f>
        <v/>
      </c>
      <c r="H245" s="44"/>
      <c r="I245" s="44"/>
      <c r="J245" s="45" t="str">
        <f t="shared" si="8"/>
        <v/>
      </c>
      <c r="K245" s="46"/>
      <c r="L245" s="46"/>
      <c r="M245" s="34" t="str">
        <f>IFERROR(IF(Tableau13[[#This Row],[Codification BSCU]]="Groupage INTRANT, fret aérien",E245*I245,G245*J245),"")</f>
        <v/>
      </c>
      <c r="N245" s="35" t="str">
        <f t="shared" si="7"/>
        <v/>
      </c>
      <c r="O245" s="33" t="str">
        <f>IFERROR(Tableau13[[#This Row],[Coût total présenté par le bénéficiaire]]*$F$7,"")</f>
        <v/>
      </c>
      <c r="P245" s="33" t="str">
        <f>IFERROR(Tableau13[[#This Row],[Montant de l''aide]]-Tableau13[[#This Row],[Montant de l''aide FEDER]],"")</f>
        <v/>
      </c>
    </row>
    <row r="246" spans="1:16" ht="13.5" customHeight="1" x14ac:dyDescent="0.35">
      <c r="A246" s="40"/>
      <c r="B246" s="40"/>
      <c r="C246" s="41"/>
      <c r="D246" s="41"/>
      <c r="E246" s="42" t="str">
        <f>IFERROR(VLOOKUP(D246,'OCS 2025'!$B$5:$E$16,3,0),"")</f>
        <v/>
      </c>
      <c r="F246" s="41"/>
      <c r="G246" s="43" t="str">
        <f>IFERROR(IF(Tableau13[[#This Row],[Codification BSCU]]="Groupage INTRANT, fret aérien","-",E246*F246),"")</f>
        <v/>
      </c>
      <c r="H246" s="44"/>
      <c r="I246" s="44"/>
      <c r="J246" s="45" t="str">
        <f t="shared" si="8"/>
        <v/>
      </c>
      <c r="K246" s="46"/>
      <c r="L246" s="46"/>
      <c r="M246" s="34" t="str">
        <f>IFERROR(IF(Tableau13[[#This Row],[Codification BSCU]]="Groupage INTRANT, fret aérien",E246*I246,G246*J246),"")</f>
        <v/>
      </c>
      <c r="N246" s="35" t="str">
        <f t="shared" si="7"/>
        <v/>
      </c>
      <c r="O246" s="33" t="str">
        <f>IFERROR(Tableau13[[#This Row],[Coût total présenté par le bénéficiaire]]*$F$7,"")</f>
        <v/>
      </c>
      <c r="P246" s="33" t="str">
        <f>IFERROR(Tableau13[[#This Row],[Montant de l''aide]]-Tableau13[[#This Row],[Montant de l''aide FEDER]],"")</f>
        <v/>
      </c>
    </row>
    <row r="247" spans="1:16" ht="13.5" customHeight="1" x14ac:dyDescent="0.35">
      <c r="A247" s="40"/>
      <c r="B247" s="40"/>
      <c r="C247" s="41"/>
      <c r="D247" s="41"/>
      <c r="E247" s="42" t="str">
        <f>IFERROR(VLOOKUP(D247,'OCS 2025'!$B$5:$E$16,3,0),"")</f>
        <v/>
      </c>
      <c r="F247" s="41"/>
      <c r="G247" s="43" t="str">
        <f>IFERROR(IF(Tableau13[[#This Row],[Codification BSCU]]="Groupage INTRANT, fret aérien","-",E247*F247),"")</f>
        <v/>
      </c>
      <c r="H247" s="44"/>
      <c r="I247" s="44"/>
      <c r="J247" s="45" t="str">
        <f t="shared" si="8"/>
        <v/>
      </c>
      <c r="K247" s="46"/>
      <c r="L247" s="46"/>
      <c r="M247" s="34" t="str">
        <f>IFERROR(IF(Tableau13[[#This Row],[Codification BSCU]]="Groupage INTRANT, fret aérien",E247*I247,G247*J247),"")</f>
        <v/>
      </c>
      <c r="N247" s="35" t="str">
        <f t="shared" si="7"/>
        <v/>
      </c>
      <c r="O247" s="33" t="str">
        <f>IFERROR(Tableau13[[#This Row],[Coût total présenté par le bénéficiaire]]*$F$7,"")</f>
        <v/>
      </c>
      <c r="P247" s="33" t="str">
        <f>IFERROR(Tableau13[[#This Row],[Montant de l''aide]]-Tableau13[[#This Row],[Montant de l''aide FEDER]],"")</f>
        <v/>
      </c>
    </row>
    <row r="248" spans="1:16" ht="13.5" customHeight="1" x14ac:dyDescent="0.35">
      <c r="A248" s="40"/>
      <c r="B248" s="40"/>
      <c r="C248" s="41"/>
      <c r="D248" s="41"/>
      <c r="E248" s="42" t="str">
        <f>IFERROR(VLOOKUP(D248,'OCS 2025'!$B$5:$E$16,3,0),"")</f>
        <v/>
      </c>
      <c r="F248" s="41"/>
      <c r="G248" s="43" t="str">
        <f>IFERROR(IF(Tableau13[[#This Row],[Codification BSCU]]="Groupage INTRANT, fret aérien","-",E248*F248),"")</f>
        <v/>
      </c>
      <c r="H248" s="44"/>
      <c r="I248" s="44"/>
      <c r="J248" s="45" t="str">
        <f t="shared" si="8"/>
        <v/>
      </c>
      <c r="K248" s="46"/>
      <c r="L248" s="46"/>
      <c r="M248" s="34" t="str">
        <f>IFERROR(IF(Tableau13[[#This Row],[Codification BSCU]]="Groupage INTRANT, fret aérien",E248*I248,G248*J248),"")</f>
        <v/>
      </c>
      <c r="N248" s="35" t="str">
        <f t="shared" si="7"/>
        <v/>
      </c>
      <c r="O248" s="33" t="str">
        <f>IFERROR(Tableau13[[#This Row],[Coût total présenté par le bénéficiaire]]*$F$7,"")</f>
        <v/>
      </c>
      <c r="P248" s="33" t="str">
        <f>IFERROR(Tableau13[[#This Row],[Montant de l''aide]]-Tableau13[[#This Row],[Montant de l''aide FEDER]],"")</f>
        <v/>
      </c>
    </row>
    <row r="249" spans="1:16" ht="13.5" customHeight="1" x14ac:dyDescent="0.35">
      <c r="A249" s="40"/>
      <c r="B249" s="40"/>
      <c r="C249" s="41"/>
      <c r="D249" s="41"/>
      <c r="E249" s="42" t="str">
        <f>IFERROR(VLOOKUP(D249,'OCS 2025'!$B$5:$E$16,3,0),"")</f>
        <v/>
      </c>
      <c r="F249" s="41"/>
      <c r="G249" s="43" t="str">
        <f>IFERROR(IF(Tableau13[[#This Row],[Codification BSCU]]="Groupage INTRANT, fret aérien","-",E249*F249),"")</f>
        <v/>
      </c>
      <c r="H249" s="44"/>
      <c r="I249" s="44"/>
      <c r="J249" s="45" t="str">
        <f t="shared" si="8"/>
        <v/>
      </c>
      <c r="K249" s="46"/>
      <c r="L249" s="46"/>
      <c r="M249" s="34" t="str">
        <f>IFERROR(IF(Tableau13[[#This Row],[Codification BSCU]]="Groupage INTRANT, fret aérien",E249*I249,G249*J249),"")</f>
        <v/>
      </c>
      <c r="N249" s="35" t="str">
        <f t="shared" si="7"/>
        <v/>
      </c>
      <c r="O249" s="33" t="str">
        <f>IFERROR(Tableau13[[#This Row],[Coût total présenté par le bénéficiaire]]*$F$7,"")</f>
        <v/>
      </c>
      <c r="P249" s="33" t="str">
        <f>IFERROR(Tableau13[[#This Row],[Montant de l''aide]]-Tableau13[[#This Row],[Montant de l''aide FEDER]],"")</f>
        <v/>
      </c>
    </row>
    <row r="250" spans="1:16" ht="13.5" customHeight="1" x14ac:dyDescent="0.35">
      <c r="A250" s="40"/>
      <c r="B250" s="40"/>
      <c r="C250" s="41"/>
      <c r="D250" s="41"/>
      <c r="E250" s="42" t="str">
        <f>IFERROR(VLOOKUP(D250,'OCS 2025'!$B$5:$E$16,3,0),"")</f>
        <v/>
      </c>
      <c r="F250" s="41"/>
      <c r="G250" s="43" t="str">
        <f>IFERROR(IF(Tableau13[[#This Row],[Codification BSCU]]="Groupage INTRANT, fret aérien","-",E250*F250),"")</f>
        <v/>
      </c>
      <c r="H250" s="44"/>
      <c r="I250" s="44"/>
      <c r="J250" s="45" t="str">
        <f t="shared" si="8"/>
        <v/>
      </c>
      <c r="K250" s="46"/>
      <c r="L250" s="46"/>
      <c r="M250" s="34" t="str">
        <f>IFERROR(IF(Tableau13[[#This Row],[Codification BSCU]]="Groupage INTRANT, fret aérien",E250*I250,G250*J250),"")</f>
        <v/>
      </c>
      <c r="N250" s="35" t="str">
        <f t="shared" si="7"/>
        <v/>
      </c>
      <c r="O250" s="33" t="str">
        <f>IFERROR(Tableau13[[#This Row],[Coût total présenté par le bénéficiaire]]*$F$7,"")</f>
        <v/>
      </c>
      <c r="P250" s="33" t="str">
        <f>IFERROR(Tableau13[[#This Row],[Montant de l''aide]]-Tableau13[[#This Row],[Montant de l''aide FEDER]],"")</f>
        <v/>
      </c>
    </row>
    <row r="251" spans="1:16" ht="13.5" customHeight="1" x14ac:dyDescent="0.35">
      <c r="A251" s="40"/>
      <c r="B251" s="40"/>
      <c r="C251" s="41"/>
      <c r="D251" s="41"/>
      <c r="E251" s="42" t="str">
        <f>IFERROR(VLOOKUP(D251,'OCS 2025'!$B$5:$E$16,3,0),"")</f>
        <v/>
      </c>
      <c r="F251" s="41"/>
      <c r="G251" s="43" t="str">
        <f>IFERROR(IF(Tableau13[[#This Row],[Codification BSCU]]="Groupage INTRANT, fret aérien","-",E251*F251),"")</f>
        <v/>
      </c>
      <c r="H251" s="44"/>
      <c r="I251" s="44"/>
      <c r="J251" s="45" t="str">
        <f t="shared" si="8"/>
        <v/>
      </c>
      <c r="K251" s="46"/>
      <c r="L251" s="46"/>
      <c r="M251" s="34" t="str">
        <f>IFERROR(IF(Tableau13[[#This Row],[Codification BSCU]]="Groupage INTRANT, fret aérien",E251*I251,G251*J251),"")</f>
        <v/>
      </c>
      <c r="N251" s="35" t="str">
        <f t="shared" si="7"/>
        <v/>
      </c>
      <c r="O251" s="33" t="str">
        <f>IFERROR(Tableau13[[#This Row],[Coût total présenté par le bénéficiaire]]*$F$7,"")</f>
        <v/>
      </c>
      <c r="P251" s="33" t="str">
        <f>IFERROR(Tableau13[[#This Row],[Montant de l''aide]]-Tableau13[[#This Row],[Montant de l''aide FEDER]],"")</f>
        <v/>
      </c>
    </row>
    <row r="252" spans="1:16" ht="13.5" customHeight="1" x14ac:dyDescent="0.35">
      <c r="A252" s="40"/>
      <c r="B252" s="40"/>
      <c r="C252" s="41"/>
      <c r="D252" s="41"/>
      <c r="E252" s="42" t="str">
        <f>IFERROR(VLOOKUP(D252,'OCS 2025'!$B$5:$E$16,3,0),"")</f>
        <v/>
      </c>
      <c r="F252" s="41"/>
      <c r="G252" s="43" t="str">
        <f>IFERROR(IF(Tableau13[[#This Row],[Codification BSCU]]="Groupage INTRANT, fret aérien","-",E252*F252),"")</f>
        <v/>
      </c>
      <c r="H252" s="44"/>
      <c r="I252" s="44"/>
      <c r="J252" s="45" t="str">
        <f t="shared" si="8"/>
        <v/>
      </c>
      <c r="K252" s="46"/>
      <c r="L252" s="46"/>
      <c r="M252" s="34" t="str">
        <f>IFERROR(IF(Tableau13[[#This Row],[Codification BSCU]]="Groupage INTRANT, fret aérien",E252*I252,G252*J252),"")</f>
        <v/>
      </c>
      <c r="N252" s="35" t="str">
        <f t="shared" si="7"/>
        <v/>
      </c>
      <c r="O252" s="33" t="str">
        <f>IFERROR(Tableau13[[#This Row],[Coût total présenté par le bénéficiaire]]*$F$7,"")</f>
        <v/>
      </c>
      <c r="P252" s="33" t="str">
        <f>IFERROR(Tableau13[[#This Row],[Montant de l''aide]]-Tableau13[[#This Row],[Montant de l''aide FEDER]],"")</f>
        <v/>
      </c>
    </row>
    <row r="253" spans="1:16" ht="13.5" customHeight="1" x14ac:dyDescent="0.35">
      <c r="A253" s="40"/>
      <c r="B253" s="40"/>
      <c r="C253" s="41"/>
      <c r="D253" s="41"/>
      <c r="E253" s="42" t="str">
        <f>IFERROR(VLOOKUP(D253,'OCS 2025'!$B$5:$E$16,3,0),"")</f>
        <v/>
      </c>
      <c r="F253" s="41"/>
      <c r="G253" s="43" t="str">
        <f>IFERROR(IF(Tableau13[[#This Row],[Codification BSCU]]="Groupage INTRANT, fret aérien","-",E253*F253),"")</f>
        <v/>
      </c>
      <c r="H253" s="44"/>
      <c r="I253" s="44"/>
      <c r="J253" s="45" t="str">
        <f t="shared" si="8"/>
        <v/>
      </c>
      <c r="K253" s="46"/>
      <c r="L253" s="46"/>
      <c r="M253" s="34" t="str">
        <f>IFERROR(IF(Tableau13[[#This Row],[Codification BSCU]]="Groupage INTRANT, fret aérien",E253*I253,G253*J253),"")</f>
        <v/>
      </c>
      <c r="N253" s="35" t="str">
        <f t="shared" si="7"/>
        <v/>
      </c>
      <c r="O253" s="33" t="str">
        <f>IFERROR(Tableau13[[#This Row],[Coût total présenté par le bénéficiaire]]*$F$7,"")</f>
        <v/>
      </c>
      <c r="P253" s="33" t="str">
        <f>IFERROR(Tableau13[[#This Row],[Montant de l''aide]]-Tableau13[[#This Row],[Montant de l''aide FEDER]],"")</f>
        <v/>
      </c>
    </row>
    <row r="254" spans="1:16" ht="13.5" customHeight="1" x14ac:dyDescent="0.35">
      <c r="A254" s="40"/>
      <c r="B254" s="40"/>
      <c r="C254" s="41"/>
      <c r="D254" s="41"/>
      <c r="E254" s="42" t="str">
        <f>IFERROR(VLOOKUP(D254,'OCS 2025'!$B$5:$E$16,3,0),"")</f>
        <v/>
      </c>
      <c r="F254" s="41"/>
      <c r="G254" s="43" t="str">
        <f>IFERROR(IF(Tableau13[[#This Row],[Codification BSCU]]="Groupage INTRANT, fret aérien","-",E254*F254),"")</f>
        <v/>
      </c>
      <c r="H254" s="44"/>
      <c r="I254" s="44"/>
      <c r="J254" s="45" t="str">
        <f t="shared" si="8"/>
        <v/>
      </c>
      <c r="K254" s="46"/>
      <c r="L254" s="46"/>
      <c r="M254" s="34" t="str">
        <f>IFERROR(IF(Tableau13[[#This Row],[Codification BSCU]]="Groupage INTRANT, fret aérien",E254*I254,G254*J254),"")</f>
        <v/>
      </c>
      <c r="N254" s="35" t="str">
        <f t="shared" si="7"/>
        <v/>
      </c>
      <c r="O254" s="33" t="str">
        <f>IFERROR(Tableau13[[#This Row],[Coût total présenté par le bénéficiaire]]*$F$7,"")</f>
        <v/>
      </c>
      <c r="P254" s="33" t="str">
        <f>IFERROR(Tableau13[[#This Row],[Montant de l''aide]]-Tableau13[[#This Row],[Montant de l''aide FEDER]],"")</f>
        <v/>
      </c>
    </row>
    <row r="255" spans="1:16" ht="13.5" customHeight="1" x14ac:dyDescent="0.35">
      <c r="A255" s="40"/>
      <c r="B255" s="40"/>
      <c r="C255" s="41"/>
      <c r="D255" s="41"/>
      <c r="E255" s="42" t="str">
        <f>IFERROR(VLOOKUP(D255,'OCS 2025'!$B$5:$E$16,3,0),"")</f>
        <v/>
      </c>
      <c r="F255" s="41"/>
      <c r="G255" s="43" t="str">
        <f>IFERROR(IF(Tableau13[[#This Row],[Codification BSCU]]="Groupage INTRANT, fret aérien","-",E255*F255),"")</f>
        <v/>
      </c>
      <c r="H255" s="44"/>
      <c r="I255" s="44"/>
      <c r="J255" s="45" t="str">
        <f t="shared" si="8"/>
        <v/>
      </c>
      <c r="K255" s="46"/>
      <c r="L255" s="46"/>
      <c r="M255" s="34" t="str">
        <f>IFERROR(IF(Tableau13[[#This Row],[Codification BSCU]]="Groupage INTRANT, fret aérien",E255*I255,G255*J255),"")</f>
        <v/>
      </c>
      <c r="N255" s="35" t="str">
        <f t="shared" si="7"/>
        <v/>
      </c>
      <c r="O255" s="33" t="str">
        <f>IFERROR(Tableau13[[#This Row],[Coût total présenté par le bénéficiaire]]*$F$7,"")</f>
        <v/>
      </c>
      <c r="P255" s="33" t="str">
        <f>IFERROR(Tableau13[[#This Row],[Montant de l''aide]]-Tableau13[[#This Row],[Montant de l''aide FEDER]],"")</f>
        <v/>
      </c>
    </row>
    <row r="256" spans="1:16" ht="13.5" customHeight="1" x14ac:dyDescent="0.35">
      <c r="A256" s="40"/>
      <c r="B256" s="40"/>
      <c r="C256" s="41"/>
      <c r="D256" s="41"/>
      <c r="E256" s="42" t="str">
        <f>IFERROR(VLOOKUP(D256,'OCS 2025'!$B$5:$E$16,3,0),"")</f>
        <v/>
      </c>
      <c r="F256" s="41"/>
      <c r="G256" s="43" t="str">
        <f>IFERROR(IF(Tableau13[[#This Row],[Codification BSCU]]="Groupage INTRANT, fret aérien","-",E256*F256),"")</f>
        <v/>
      </c>
      <c r="H256" s="44"/>
      <c r="I256" s="44"/>
      <c r="J256" s="45" t="str">
        <f t="shared" si="8"/>
        <v/>
      </c>
      <c r="K256" s="46"/>
      <c r="L256" s="46"/>
      <c r="M256" s="34" t="str">
        <f>IFERROR(IF(Tableau13[[#This Row],[Codification BSCU]]="Groupage INTRANT, fret aérien",E256*I256,G256*J256),"")</f>
        <v/>
      </c>
      <c r="N256" s="35" t="str">
        <f t="shared" si="7"/>
        <v/>
      </c>
      <c r="O256" s="33" t="str">
        <f>IFERROR(Tableau13[[#This Row],[Coût total présenté par le bénéficiaire]]*$F$7,"")</f>
        <v/>
      </c>
      <c r="P256" s="33" t="str">
        <f>IFERROR(Tableau13[[#This Row],[Montant de l''aide]]-Tableau13[[#This Row],[Montant de l''aide FEDER]],"")</f>
        <v/>
      </c>
    </row>
    <row r="257" spans="1:16" ht="13.5" customHeight="1" x14ac:dyDescent="0.35">
      <c r="A257" s="40"/>
      <c r="B257" s="40"/>
      <c r="C257" s="41"/>
      <c r="D257" s="41"/>
      <c r="E257" s="42" t="str">
        <f>IFERROR(VLOOKUP(D257,'OCS 2025'!$B$5:$E$16,3,0),"")</f>
        <v/>
      </c>
      <c r="F257" s="41"/>
      <c r="G257" s="43" t="str">
        <f>IFERROR(IF(Tableau13[[#This Row],[Codification BSCU]]="Groupage INTRANT, fret aérien","-",E257*F257),"")</f>
        <v/>
      </c>
      <c r="H257" s="44"/>
      <c r="I257" s="44"/>
      <c r="J257" s="45" t="str">
        <f t="shared" si="8"/>
        <v/>
      </c>
      <c r="K257" s="46"/>
      <c r="L257" s="46"/>
      <c r="M257" s="34" t="str">
        <f>IFERROR(IF(Tableau13[[#This Row],[Codification BSCU]]="Groupage INTRANT, fret aérien",E257*I257,G257*J257),"")</f>
        <v/>
      </c>
      <c r="N257" s="35" t="str">
        <f t="shared" si="7"/>
        <v/>
      </c>
      <c r="O257" s="33" t="str">
        <f>IFERROR(Tableau13[[#This Row],[Coût total présenté par le bénéficiaire]]*$F$7,"")</f>
        <v/>
      </c>
      <c r="P257" s="33" t="str">
        <f>IFERROR(Tableau13[[#This Row],[Montant de l''aide]]-Tableau13[[#This Row],[Montant de l''aide FEDER]],"")</f>
        <v/>
      </c>
    </row>
    <row r="258" spans="1:16" ht="13.5" customHeight="1" x14ac:dyDescent="0.35">
      <c r="A258" s="40"/>
      <c r="B258" s="40"/>
      <c r="C258" s="41"/>
      <c r="D258" s="41"/>
      <c r="E258" s="42" t="str">
        <f>IFERROR(VLOOKUP(D258,'OCS 2025'!$B$5:$E$16,3,0),"")</f>
        <v/>
      </c>
      <c r="F258" s="41"/>
      <c r="G258" s="43" t="str">
        <f>IFERROR(IF(Tableau13[[#This Row],[Codification BSCU]]="Groupage INTRANT, fret aérien","-",E258*F258),"")</f>
        <v/>
      </c>
      <c r="H258" s="44"/>
      <c r="I258" s="44"/>
      <c r="J258" s="45" t="str">
        <f t="shared" si="8"/>
        <v/>
      </c>
      <c r="K258" s="46"/>
      <c r="L258" s="46"/>
      <c r="M258" s="34" t="str">
        <f>IFERROR(IF(Tableau13[[#This Row],[Codification BSCU]]="Groupage INTRANT, fret aérien",E258*I258,G258*J258),"")</f>
        <v/>
      </c>
      <c r="N258" s="35" t="str">
        <f t="shared" si="7"/>
        <v/>
      </c>
      <c r="O258" s="33" t="str">
        <f>IFERROR(Tableau13[[#This Row],[Coût total présenté par le bénéficiaire]]*$F$7,"")</f>
        <v/>
      </c>
      <c r="P258" s="33" t="str">
        <f>IFERROR(Tableau13[[#This Row],[Montant de l''aide]]-Tableau13[[#This Row],[Montant de l''aide FEDER]],"")</f>
        <v/>
      </c>
    </row>
    <row r="259" spans="1:16" ht="13.5" customHeight="1" x14ac:dyDescent="0.35">
      <c r="A259" s="40"/>
      <c r="B259" s="40"/>
      <c r="C259" s="41"/>
      <c r="D259" s="41"/>
      <c r="E259" s="42" t="str">
        <f>IFERROR(VLOOKUP(D259,'OCS 2025'!$B$5:$E$16,3,0),"")</f>
        <v/>
      </c>
      <c r="F259" s="41"/>
      <c r="G259" s="43" t="str">
        <f>IFERROR(IF(Tableau13[[#This Row],[Codification BSCU]]="Groupage INTRANT, fret aérien","-",E259*F259),"")</f>
        <v/>
      </c>
      <c r="H259" s="44"/>
      <c r="I259" s="44"/>
      <c r="J259" s="45" t="str">
        <f t="shared" si="8"/>
        <v/>
      </c>
      <c r="K259" s="46"/>
      <c r="L259" s="46"/>
      <c r="M259" s="34" t="str">
        <f>IFERROR(IF(Tableau13[[#This Row],[Codification BSCU]]="Groupage INTRANT, fret aérien",E259*I259,G259*J259),"")</f>
        <v/>
      </c>
      <c r="N259" s="35" t="str">
        <f t="shared" si="7"/>
        <v/>
      </c>
      <c r="O259" s="33" t="str">
        <f>IFERROR(Tableau13[[#This Row],[Coût total présenté par le bénéficiaire]]*$F$7,"")</f>
        <v/>
      </c>
      <c r="P259" s="33" t="str">
        <f>IFERROR(Tableau13[[#This Row],[Montant de l''aide]]-Tableau13[[#This Row],[Montant de l''aide FEDER]],"")</f>
        <v/>
      </c>
    </row>
    <row r="260" spans="1:16" ht="13.5" customHeight="1" x14ac:dyDescent="0.35">
      <c r="A260" s="40"/>
      <c r="B260" s="40"/>
      <c r="C260" s="41"/>
      <c r="D260" s="41"/>
      <c r="E260" s="42" t="str">
        <f>IFERROR(VLOOKUP(D260,'OCS 2025'!$B$5:$E$16,3,0),"")</f>
        <v/>
      </c>
      <c r="F260" s="41"/>
      <c r="G260" s="43" t="str">
        <f>IFERROR(IF(Tableau13[[#This Row],[Codification BSCU]]="Groupage INTRANT, fret aérien","-",E260*F260),"")</f>
        <v/>
      </c>
      <c r="H260" s="44"/>
      <c r="I260" s="44"/>
      <c r="J260" s="45" t="str">
        <f t="shared" si="8"/>
        <v/>
      </c>
      <c r="K260" s="46"/>
      <c r="L260" s="46"/>
      <c r="M260" s="34" t="str">
        <f>IFERROR(IF(Tableau13[[#This Row],[Codification BSCU]]="Groupage INTRANT, fret aérien",E260*I260,G260*J260),"")</f>
        <v/>
      </c>
      <c r="N260" s="35" t="str">
        <f t="shared" si="7"/>
        <v/>
      </c>
      <c r="O260" s="33" t="str">
        <f>IFERROR(Tableau13[[#This Row],[Coût total présenté par le bénéficiaire]]*$F$7,"")</f>
        <v/>
      </c>
      <c r="P260" s="33" t="str">
        <f>IFERROR(Tableau13[[#This Row],[Montant de l''aide]]-Tableau13[[#This Row],[Montant de l''aide FEDER]],"")</f>
        <v/>
      </c>
    </row>
    <row r="261" spans="1:16" ht="13.5" customHeight="1" x14ac:dyDescent="0.35">
      <c r="A261" s="40"/>
      <c r="B261" s="40"/>
      <c r="C261" s="41"/>
      <c r="D261" s="41"/>
      <c r="E261" s="42" t="str">
        <f>IFERROR(VLOOKUP(D261,'OCS 2025'!$B$5:$E$16,3,0),"")</f>
        <v/>
      </c>
      <c r="F261" s="41"/>
      <c r="G261" s="43" t="str">
        <f>IFERROR(IF(Tableau13[[#This Row],[Codification BSCU]]="Groupage INTRANT, fret aérien","-",E261*F261),"")</f>
        <v/>
      </c>
      <c r="H261" s="44"/>
      <c r="I261" s="44"/>
      <c r="J261" s="45" t="str">
        <f t="shared" si="8"/>
        <v/>
      </c>
      <c r="K261" s="46"/>
      <c r="L261" s="46"/>
      <c r="M261" s="34" t="str">
        <f>IFERROR(IF(Tableau13[[#This Row],[Codification BSCU]]="Groupage INTRANT, fret aérien",E261*I261,G261*J261),"")</f>
        <v/>
      </c>
      <c r="N261" s="35" t="str">
        <f t="shared" si="7"/>
        <v/>
      </c>
      <c r="O261" s="33" t="str">
        <f>IFERROR(Tableau13[[#This Row],[Coût total présenté par le bénéficiaire]]*$F$7,"")</f>
        <v/>
      </c>
      <c r="P261" s="33" t="str">
        <f>IFERROR(Tableau13[[#This Row],[Montant de l''aide]]-Tableau13[[#This Row],[Montant de l''aide FEDER]],"")</f>
        <v/>
      </c>
    </row>
    <row r="262" spans="1:16" ht="13.5" customHeight="1" x14ac:dyDescent="0.35">
      <c r="A262" s="40"/>
      <c r="B262" s="40"/>
      <c r="C262" s="41"/>
      <c r="D262" s="41"/>
      <c r="E262" s="42" t="str">
        <f>IFERROR(VLOOKUP(D262,'OCS 2025'!$B$5:$E$16,3,0),"")</f>
        <v/>
      </c>
      <c r="F262" s="41"/>
      <c r="G262" s="43" t="str">
        <f>IFERROR(IF(Tableau13[[#This Row],[Codification BSCU]]="Groupage INTRANT, fret aérien","-",E262*F262),"")</f>
        <v/>
      </c>
      <c r="H262" s="44"/>
      <c r="I262" s="44"/>
      <c r="J262" s="45" t="str">
        <f t="shared" si="8"/>
        <v/>
      </c>
      <c r="K262" s="46"/>
      <c r="L262" s="46"/>
      <c r="M262" s="34" t="str">
        <f>IFERROR(IF(Tableau13[[#This Row],[Codification BSCU]]="Groupage INTRANT, fret aérien",E262*I262,G262*J262),"")</f>
        <v/>
      </c>
      <c r="N262" s="35" t="str">
        <f t="shared" si="7"/>
        <v/>
      </c>
      <c r="O262" s="33" t="str">
        <f>IFERROR(Tableau13[[#This Row],[Coût total présenté par le bénéficiaire]]*$F$7,"")</f>
        <v/>
      </c>
      <c r="P262" s="33" t="str">
        <f>IFERROR(Tableau13[[#This Row],[Montant de l''aide]]-Tableau13[[#This Row],[Montant de l''aide FEDER]],"")</f>
        <v/>
      </c>
    </row>
    <row r="263" spans="1:16" ht="13.5" customHeight="1" x14ac:dyDescent="0.35">
      <c r="A263" s="40"/>
      <c r="B263" s="40"/>
      <c r="C263" s="41"/>
      <c r="D263" s="41"/>
      <c r="E263" s="42" t="str">
        <f>IFERROR(VLOOKUP(D263,'OCS 2025'!$B$5:$E$16,3,0),"")</f>
        <v/>
      </c>
      <c r="F263" s="41"/>
      <c r="G263" s="43" t="str">
        <f>IFERROR(IF(Tableau13[[#This Row],[Codification BSCU]]="Groupage INTRANT, fret aérien","-",E263*F263),"")</f>
        <v/>
      </c>
      <c r="H263" s="44"/>
      <c r="I263" s="44"/>
      <c r="J263" s="45" t="str">
        <f t="shared" si="8"/>
        <v/>
      </c>
      <c r="K263" s="46"/>
      <c r="L263" s="46"/>
      <c r="M263" s="34" t="str">
        <f>IFERROR(IF(Tableau13[[#This Row],[Codification BSCU]]="Groupage INTRANT, fret aérien",E263*I263,G263*J263),"")</f>
        <v/>
      </c>
      <c r="N263" s="35" t="str">
        <f t="shared" si="7"/>
        <v/>
      </c>
      <c r="O263" s="33" t="str">
        <f>IFERROR(Tableau13[[#This Row],[Coût total présenté par le bénéficiaire]]*$F$7,"")</f>
        <v/>
      </c>
      <c r="P263" s="33" t="str">
        <f>IFERROR(Tableau13[[#This Row],[Montant de l''aide]]-Tableau13[[#This Row],[Montant de l''aide FEDER]],"")</f>
        <v/>
      </c>
    </row>
    <row r="264" spans="1:16" ht="13.5" customHeight="1" x14ac:dyDescent="0.35">
      <c r="A264" s="40"/>
      <c r="B264" s="40"/>
      <c r="C264" s="41"/>
      <c r="D264" s="41"/>
      <c r="E264" s="42" t="str">
        <f>IFERROR(VLOOKUP(D264,'OCS 2025'!$B$5:$E$16,3,0),"")</f>
        <v/>
      </c>
      <c r="F264" s="41"/>
      <c r="G264" s="43" t="str">
        <f>IFERROR(IF(Tableau13[[#This Row],[Codification BSCU]]="Groupage INTRANT, fret aérien","-",E264*F264),"")</f>
        <v/>
      </c>
      <c r="H264" s="44"/>
      <c r="I264" s="44"/>
      <c r="J264" s="45" t="str">
        <f t="shared" si="8"/>
        <v/>
      </c>
      <c r="K264" s="46"/>
      <c r="L264" s="46"/>
      <c r="M264" s="34" t="str">
        <f>IFERROR(IF(Tableau13[[#This Row],[Codification BSCU]]="Groupage INTRANT, fret aérien",E264*I264,G264*J264),"")</f>
        <v/>
      </c>
      <c r="N264" s="35" t="str">
        <f t="shared" si="7"/>
        <v/>
      </c>
      <c r="O264" s="33" t="str">
        <f>IFERROR(Tableau13[[#This Row],[Coût total présenté par le bénéficiaire]]*$F$7,"")</f>
        <v/>
      </c>
      <c r="P264" s="33" t="str">
        <f>IFERROR(Tableau13[[#This Row],[Montant de l''aide]]-Tableau13[[#This Row],[Montant de l''aide FEDER]],"")</f>
        <v/>
      </c>
    </row>
    <row r="265" spans="1:16" ht="13.5" customHeight="1" x14ac:dyDescent="0.35">
      <c r="A265" s="40"/>
      <c r="B265" s="40"/>
      <c r="C265" s="41"/>
      <c r="D265" s="41"/>
      <c r="E265" s="42" t="str">
        <f>IFERROR(VLOOKUP(D265,'OCS 2025'!$B$5:$E$16,3,0),"")</f>
        <v/>
      </c>
      <c r="F265" s="41"/>
      <c r="G265" s="43" t="str">
        <f>IFERROR(IF(Tableau13[[#This Row],[Codification BSCU]]="Groupage INTRANT, fret aérien","-",E265*F265),"")</f>
        <v/>
      </c>
      <c r="H265" s="44"/>
      <c r="I265" s="44"/>
      <c r="J265" s="45" t="str">
        <f t="shared" si="8"/>
        <v/>
      </c>
      <c r="K265" s="46"/>
      <c r="L265" s="46"/>
      <c r="M265" s="34" t="str">
        <f>IFERROR(IF(Tableau13[[#This Row],[Codification BSCU]]="Groupage INTRANT, fret aérien",E265*I265,G265*J265),"")</f>
        <v/>
      </c>
      <c r="N265" s="35" t="str">
        <f t="shared" si="7"/>
        <v/>
      </c>
      <c r="O265" s="33" t="str">
        <f>IFERROR(Tableau13[[#This Row],[Coût total présenté par le bénéficiaire]]*$F$7,"")</f>
        <v/>
      </c>
      <c r="P265" s="33" t="str">
        <f>IFERROR(Tableau13[[#This Row],[Montant de l''aide]]-Tableau13[[#This Row],[Montant de l''aide FEDER]],"")</f>
        <v/>
      </c>
    </row>
    <row r="266" spans="1:16" ht="13.5" customHeight="1" x14ac:dyDescent="0.35">
      <c r="A266" s="40"/>
      <c r="B266" s="40"/>
      <c r="C266" s="41"/>
      <c r="D266" s="41"/>
      <c r="E266" s="42" t="str">
        <f>IFERROR(VLOOKUP(D266,'OCS 2025'!$B$5:$E$16,3,0),"")</f>
        <v/>
      </c>
      <c r="F266" s="41"/>
      <c r="G266" s="43" t="str">
        <f>IFERROR(IF(Tableau13[[#This Row],[Codification BSCU]]="Groupage INTRANT, fret aérien","-",E266*F266),"")</f>
        <v/>
      </c>
      <c r="H266" s="44"/>
      <c r="I266" s="44"/>
      <c r="J266" s="45" t="str">
        <f t="shared" si="8"/>
        <v/>
      </c>
      <c r="K266" s="46"/>
      <c r="L266" s="46"/>
      <c r="M266" s="34" t="str">
        <f>IFERROR(IF(Tableau13[[#This Row],[Codification BSCU]]="Groupage INTRANT, fret aérien",E266*I266,G266*J266),"")</f>
        <v/>
      </c>
      <c r="N266" s="35" t="str">
        <f t="shared" si="7"/>
        <v/>
      </c>
      <c r="O266" s="33" t="str">
        <f>IFERROR(Tableau13[[#This Row],[Coût total présenté par le bénéficiaire]]*$F$7,"")</f>
        <v/>
      </c>
      <c r="P266" s="33" t="str">
        <f>IFERROR(Tableau13[[#This Row],[Montant de l''aide]]-Tableau13[[#This Row],[Montant de l''aide FEDER]],"")</f>
        <v/>
      </c>
    </row>
    <row r="267" spans="1:16" ht="13.5" customHeight="1" x14ac:dyDescent="0.35">
      <c r="A267" s="40"/>
      <c r="B267" s="40"/>
      <c r="C267" s="41"/>
      <c r="D267" s="41"/>
      <c r="E267" s="42" t="str">
        <f>IFERROR(VLOOKUP(D267,'OCS 2025'!$B$5:$E$16,3,0),"")</f>
        <v/>
      </c>
      <c r="F267" s="41"/>
      <c r="G267" s="43" t="str">
        <f>IFERROR(IF(Tableau13[[#This Row],[Codification BSCU]]="Groupage INTRANT, fret aérien","-",E267*F267),"")</f>
        <v/>
      </c>
      <c r="H267" s="44"/>
      <c r="I267" s="44"/>
      <c r="J267" s="45" t="str">
        <f t="shared" si="8"/>
        <v/>
      </c>
      <c r="K267" s="46"/>
      <c r="L267" s="46"/>
      <c r="M267" s="34" t="str">
        <f>IFERROR(IF(Tableau13[[#This Row],[Codification BSCU]]="Groupage INTRANT, fret aérien",E267*I267,G267*J267),"")</f>
        <v/>
      </c>
      <c r="N267" s="35" t="str">
        <f t="shared" ref="N267:N330" si="9">IFERROR(M267*$F$6,"")</f>
        <v/>
      </c>
      <c r="O267" s="33" t="str">
        <f>IFERROR(Tableau13[[#This Row],[Coût total présenté par le bénéficiaire]]*$F$7,"")</f>
        <v/>
      </c>
      <c r="P267" s="33" t="str">
        <f>IFERROR(Tableau13[[#This Row],[Montant de l''aide]]-Tableau13[[#This Row],[Montant de l''aide FEDER]],"")</f>
        <v/>
      </c>
    </row>
    <row r="268" spans="1:16" ht="13.5" customHeight="1" x14ac:dyDescent="0.35">
      <c r="A268" s="40"/>
      <c r="B268" s="40"/>
      <c r="C268" s="41"/>
      <c r="D268" s="41"/>
      <c r="E268" s="42" t="str">
        <f>IFERROR(VLOOKUP(D268,'OCS 2025'!$B$5:$E$16,3,0),"")</f>
        <v/>
      </c>
      <c r="F268" s="41"/>
      <c r="G268" s="43" t="str">
        <f>IFERROR(IF(Tableau13[[#This Row],[Codification BSCU]]="Groupage INTRANT, fret aérien","-",E268*F268),"")</f>
        <v/>
      </c>
      <c r="H268" s="44"/>
      <c r="I268" s="44"/>
      <c r="J268" s="45" t="str">
        <f t="shared" ref="J268:J331" si="10">IFERROR(I268/H268,"")</f>
        <v/>
      </c>
      <c r="K268" s="46"/>
      <c r="L268" s="46"/>
      <c r="M268" s="34" t="str">
        <f>IFERROR(IF(Tableau13[[#This Row],[Codification BSCU]]="Groupage INTRANT, fret aérien",E268*I268,G268*J268),"")</f>
        <v/>
      </c>
      <c r="N268" s="35" t="str">
        <f t="shared" si="9"/>
        <v/>
      </c>
      <c r="O268" s="33" t="str">
        <f>IFERROR(Tableau13[[#This Row],[Coût total présenté par le bénéficiaire]]*$F$7,"")</f>
        <v/>
      </c>
      <c r="P268" s="33" t="str">
        <f>IFERROR(Tableau13[[#This Row],[Montant de l''aide]]-Tableau13[[#This Row],[Montant de l''aide FEDER]],"")</f>
        <v/>
      </c>
    </row>
    <row r="269" spans="1:16" ht="13.5" customHeight="1" x14ac:dyDescent="0.35">
      <c r="A269" s="40"/>
      <c r="B269" s="40"/>
      <c r="C269" s="41"/>
      <c r="D269" s="41"/>
      <c r="E269" s="42" t="str">
        <f>IFERROR(VLOOKUP(D269,'OCS 2025'!$B$5:$E$16,3,0),"")</f>
        <v/>
      </c>
      <c r="F269" s="41"/>
      <c r="G269" s="43" t="str">
        <f>IFERROR(IF(Tableau13[[#This Row],[Codification BSCU]]="Groupage INTRANT, fret aérien","-",E269*F269),"")</f>
        <v/>
      </c>
      <c r="H269" s="44"/>
      <c r="I269" s="44"/>
      <c r="J269" s="45" t="str">
        <f t="shared" si="10"/>
        <v/>
      </c>
      <c r="K269" s="46"/>
      <c r="L269" s="46"/>
      <c r="M269" s="34" t="str">
        <f>IFERROR(IF(Tableau13[[#This Row],[Codification BSCU]]="Groupage INTRANT, fret aérien",E269*I269,G269*J269),"")</f>
        <v/>
      </c>
      <c r="N269" s="35" t="str">
        <f t="shared" si="9"/>
        <v/>
      </c>
      <c r="O269" s="33" t="str">
        <f>IFERROR(Tableau13[[#This Row],[Coût total présenté par le bénéficiaire]]*$F$7,"")</f>
        <v/>
      </c>
      <c r="P269" s="33" t="str">
        <f>IFERROR(Tableau13[[#This Row],[Montant de l''aide]]-Tableau13[[#This Row],[Montant de l''aide FEDER]],"")</f>
        <v/>
      </c>
    </row>
    <row r="270" spans="1:16" ht="13.5" customHeight="1" x14ac:dyDescent="0.35">
      <c r="A270" s="40"/>
      <c r="B270" s="40"/>
      <c r="C270" s="41"/>
      <c r="D270" s="41"/>
      <c r="E270" s="42" t="str">
        <f>IFERROR(VLOOKUP(D270,'OCS 2025'!$B$5:$E$16,3,0),"")</f>
        <v/>
      </c>
      <c r="F270" s="41"/>
      <c r="G270" s="43" t="str">
        <f>IFERROR(IF(Tableau13[[#This Row],[Codification BSCU]]="Groupage INTRANT, fret aérien","-",E270*F270),"")</f>
        <v/>
      </c>
      <c r="H270" s="44"/>
      <c r="I270" s="44"/>
      <c r="J270" s="45" t="str">
        <f t="shared" si="10"/>
        <v/>
      </c>
      <c r="K270" s="46"/>
      <c r="L270" s="46"/>
      <c r="M270" s="34" t="str">
        <f>IFERROR(IF(Tableau13[[#This Row],[Codification BSCU]]="Groupage INTRANT, fret aérien",E270*I270,G270*J270),"")</f>
        <v/>
      </c>
      <c r="N270" s="35" t="str">
        <f t="shared" si="9"/>
        <v/>
      </c>
      <c r="O270" s="33" t="str">
        <f>IFERROR(Tableau13[[#This Row],[Coût total présenté par le bénéficiaire]]*$F$7,"")</f>
        <v/>
      </c>
      <c r="P270" s="33" t="str">
        <f>IFERROR(Tableau13[[#This Row],[Montant de l''aide]]-Tableau13[[#This Row],[Montant de l''aide FEDER]],"")</f>
        <v/>
      </c>
    </row>
    <row r="271" spans="1:16" ht="13.5" customHeight="1" x14ac:dyDescent="0.35">
      <c r="A271" s="40"/>
      <c r="B271" s="40"/>
      <c r="C271" s="41"/>
      <c r="D271" s="41"/>
      <c r="E271" s="42" t="str">
        <f>IFERROR(VLOOKUP(D271,'OCS 2025'!$B$5:$E$16,3,0),"")</f>
        <v/>
      </c>
      <c r="F271" s="41"/>
      <c r="G271" s="43" t="str">
        <f>IFERROR(IF(Tableau13[[#This Row],[Codification BSCU]]="Groupage INTRANT, fret aérien","-",E271*F271),"")</f>
        <v/>
      </c>
      <c r="H271" s="44"/>
      <c r="I271" s="44"/>
      <c r="J271" s="45" t="str">
        <f t="shared" si="10"/>
        <v/>
      </c>
      <c r="K271" s="46"/>
      <c r="L271" s="46"/>
      <c r="M271" s="34" t="str">
        <f>IFERROR(IF(Tableau13[[#This Row],[Codification BSCU]]="Groupage INTRANT, fret aérien",E271*I271,G271*J271),"")</f>
        <v/>
      </c>
      <c r="N271" s="35" t="str">
        <f t="shared" si="9"/>
        <v/>
      </c>
      <c r="O271" s="33" t="str">
        <f>IFERROR(Tableau13[[#This Row],[Coût total présenté par le bénéficiaire]]*$F$7,"")</f>
        <v/>
      </c>
      <c r="P271" s="33" t="str">
        <f>IFERROR(Tableau13[[#This Row],[Montant de l''aide]]-Tableau13[[#This Row],[Montant de l''aide FEDER]],"")</f>
        <v/>
      </c>
    </row>
    <row r="272" spans="1:16" ht="13.5" customHeight="1" x14ac:dyDescent="0.35">
      <c r="A272" s="40"/>
      <c r="B272" s="40"/>
      <c r="C272" s="41"/>
      <c r="D272" s="41"/>
      <c r="E272" s="42" t="str">
        <f>IFERROR(VLOOKUP(D272,'OCS 2025'!$B$5:$E$16,3,0),"")</f>
        <v/>
      </c>
      <c r="F272" s="41"/>
      <c r="G272" s="43" t="str">
        <f>IFERROR(IF(Tableau13[[#This Row],[Codification BSCU]]="Groupage INTRANT, fret aérien","-",E272*F272),"")</f>
        <v/>
      </c>
      <c r="H272" s="44"/>
      <c r="I272" s="44"/>
      <c r="J272" s="45" t="str">
        <f t="shared" si="10"/>
        <v/>
      </c>
      <c r="K272" s="46"/>
      <c r="L272" s="46"/>
      <c r="M272" s="34" t="str">
        <f>IFERROR(IF(Tableau13[[#This Row],[Codification BSCU]]="Groupage INTRANT, fret aérien",E272*I272,G272*J272),"")</f>
        <v/>
      </c>
      <c r="N272" s="35" t="str">
        <f t="shared" si="9"/>
        <v/>
      </c>
      <c r="O272" s="33" t="str">
        <f>IFERROR(Tableau13[[#This Row],[Coût total présenté par le bénéficiaire]]*$F$7,"")</f>
        <v/>
      </c>
      <c r="P272" s="33" t="str">
        <f>IFERROR(Tableau13[[#This Row],[Montant de l''aide]]-Tableau13[[#This Row],[Montant de l''aide FEDER]],"")</f>
        <v/>
      </c>
    </row>
    <row r="273" spans="1:16" ht="13.5" customHeight="1" x14ac:dyDescent="0.35">
      <c r="A273" s="40"/>
      <c r="B273" s="40"/>
      <c r="C273" s="41"/>
      <c r="D273" s="41"/>
      <c r="E273" s="42" t="str">
        <f>IFERROR(VLOOKUP(D273,'OCS 2025'!$B$5:$E$16,3,0),"")</f>
        <v/>
      </c>
      <c r="F273" s="41"/>
      <c r="G273" s="43" t="str">
        <f>IFERROR(IF(Tableau13[[#This Row],[Codification BSCU]]="Groupage INTRANT, fret aérien","-",E273*F273),"")</f>
        <v/>
      </c>
      <c r="H273" s="44"/>
      <c r="I273" s="44"/>
      <c r="J273" s="45" t="str">
        <f t="shared" si="10"/>
        <v/>
      </c>
      <c r="K273" s="46"/>
      <c r="L273" s="46"/>
      <c r="M273" s="34" t="str">
        <f>IFERROR(IF(Tableau13[[#This Row],[Codification BSCU]]="Groupage INTRANT, fret aérien",E273*I273,G273*J273),"")</f>
        <v/>
      </c>
      <c r="N273" s="35" t="str">
        <f t="shared" si="9"/>
        <v/>
      </c>
      <c r="O273" s="33" t="str">
        <f>IFERROR(Tableau13[[#This Row],[Coût total présenté par le bénéficiaire]]*$F$7,"")</f>
        <v/>
      </c>
      <c r="P273" s="33" t="str">
        <f>IFERROR(Tableau13[[#This Row],[Montant de l''aide]]-Tableau13[[#This Row],[Montant de l''aide FEDER]],"")</f>
        <v/>
      </c>
    </row>
    <row r="274" spans="1:16" ht="13.5" customHeight="1" x14ac:dyDescent="0.35">
      <c r="A274" s="40"/>
      <c r="B274" s="40"/>
      <c r="C274" s="41"/>
      <c r="D274" s="41"/>
      <c r="E274" s="42" t="str">
        <f>IFERROR(VLOOKUP(D274,'OCS 2025'!$B$5:$E$16,3,0),"")</f>
        <v/>
      </c>
      <c r="F274" s="41"/>
      <c r="G274" s="43" t="str">
        <f>IFERROR(IF(Tableau13[[#This Row],[Codification BSCU]]="Groupage INTRANT, fret aérien","-",E274*F274),"")</f>
        <v/>
      </c>
      <c r="H274" s="44"/>
      <c r="I274" s="44"/>
      <c r="J274" s="45" t="str">
        <f t="shared" si="10"/>
        <v/>
      </c>
      <c r="K274" s="46"/>
      <c r="L274" s="46"/>
      <c r="M274" s="34" t="str">
        <f>IFERROR(IF(Tableau13[[#This Row],[Codification BSCU]]="Groupage INTRANT, fret aérien",E274*I274,G274*J274),"")</f>
        <v/>
      </c>
      <c r="N274" s="35" t="str">
        <f t="shared" si="9"/>
        <v/>
      </c>
      <c r="O274" s="33" t="str">
        <f>IFERROR(Tableau13[[#This Row],[Coût total présenté par le bénéficiaire]]*$F$7,"")</f>
        <v/>
      </c>
      <c r="P274" s="33" t="str">
        <f>IFERROR(Tableau13[[#This Row],[Montant de l''aide]]-Tableau13[[#This Row],[Montant de l''aide FEDER]],"")</f>
        <v/>
      </c>
    </row>
    <row r="275" spans="1:16" ht="13.5" customHeight="1" x14ac:dyDescent="0.35">
      <c r="A275" s="40"/>
      <c r="B275" s="40"/>
      <c r="C275" s="41"/>
      <c r="D275" s="41"/>
      <c r="E275" s="42" t="str">
        <f>IFERROR(VLOOKUP(D275,'OCS 2025'!$B$5:$E$16,3,0),"")</f>
        <v/>
      </c>
      <c r="F275" s="41"/>
      <c r="G275" s="43" t="str">
        <f>IFERROR(IF(Tableau13[[#This Row],[Codification BSCU]]="Groupage INTRANT, fret aérien","-",E275*F275),"")</f>
        <v/>
      </c>
      <c r="H275" s="44"/>
      <c r="I275" s="44"/>
      <c r="J275" s="45" t="str">
        <f t="shared" si="10"/>
        <v/>
      </c>
      <c r="K275" s="46"/>
      <c r="L275" s="46"/>
      <c r="M275" s="34" t="str">
        <f>IFERROR(IF(Tableau13[[#This Row],[Codification BSCU]]="Groupage INTRANT, fret aérien",E275*I275,G275*J275),"")</f>
        <v/>
      </c>
      <c r="N275" s="35" t="str">
        <f t="shared" si="9"/>
        <v/>
      </c>
      <c r="O275" s="33" t="str">
        <f>IFERROR(Tableau13[[#This Row],[Coût total présenté par le bénéficiaire]]*$F$7,"")</f>
        <v/>
      </c>
      <c r="P275" s="33" t="str">
        <f>IFERROR(Tableau13[[#This Row],[Montant de l''aide]]-Tableau13[[#This Row],[Montant de l''aide FEDER]],"")</f>
        <v/>
      </c>
    </row>
    <row r="276" spans="1:16" ht="13.5" customHeight="1" x14ac:dyDescent="0.35">
      <c r="A276" s="40"/>
      <c r="B276" s="40"/>
      <c r="C276" s="41"/>
      <c r="D276" s="41"/>
      <c r="E276" s="42" t="str">
        <f>IFERROR(VLOOKUP(D276,'OCS 2025'!$B$5:$E$16,3,0),"")</f>
        <v/>
      </c>
      <c r="F276" s="41"/>
      <c r="G276" s="43" t="str">
        <f>IFERROR(IF(Tableau13[[#This Row],[Codification BSCU]]="Groupage INTRANT, fret aérien","-",E276*F276),"")</f>
        <v/>
      </c>
      <c r="H276" s="44"/>
      <c r="I276" s="44"/>
      <c r="J276" s="45" t="str">
        <f t="shared" si="10"/>
        <v/>
      </c>
      <c r="K276" s="46"/>
      <c r="L276" s="46"/>
      <c r="M276" s="34" t="str">
        <f>IFERROR(IF(Tableau13[[#This Row],[Codification BSCU]]="Groupage INTRANT, fret aérien",E276*I276,G276*J276),"")</f>
        <v/>
      </c>
      <c r="N276" s="35" t="str">
        <f t="shared" si="9"/>
        <v/>
      </c>
      <c r="O276" s="33" t="str">
        <f>IFERROR(Tableau13[[#This Row],[Coût total présenté par le bénéficiaire]]*$F$7,"")</f>
        <v/>
      </c>
      <c r="P276" s="33" t="str">
        <f>IFERROR(Tableau13[[#This Row],[Montant de l''aide]]-Tableau13[[#This Row],[Montant de l''aide FEDER]],"")</f>
        <v/>
      </c>
    </row>
    <row r="277" spans="1:16" ht="13.5" customHeight="1" x14ac:dyDescent="0.35">
      <c r="A277" s="40"/>
      <c r="B277" s="40"/>
      <c r="C277" s="41"/>
      <c r="D277" s="41"/>
      <c r="E277" s="42" t="str">
        <f>IFERROR(VLOOKUP(D277,'OCS 2025'!$B$5:$E$16,3,0),"")</f>
        <v/>
      </c>
      <c r="F277" s="41"/>
      <c r="G277" s="43" t="str">
        <f>IFERROR(IF(Tableau13[[#This Row],[Codification BSCU]]="Groupage INTRANT, fret aérien","-",E277*F277),"")</f>
        <v/>
      </c>
      <c r="H277" s="44"/>
      <c r="I277" s="44"/>
      <c r="J277" s="45" t="str">
        <f t="shared" si="10"/>
        <v/>
      </c>
      <c r="K277" s="46"/>
      <c r="L277" s="46"/>
      <c r="M277" s="34" t="str">
        <f>IFERROR(IF(Tableau13[[#This Row],[Codification BSCU]]="Groupage INTRANT, fret aérien",E277*I277,G277*J277),"")</f>
        <v/>
      </c>
      <c r="N277" s="35" t="str">
        <f t="shared" si="9"/>
        <v/>
      </c>
      <c r="O277" s="33" t="str">
        <f>IFERROR(Tableau13[[#This Row],[Coût total présenté par le bénéficiaire]]*$F$7,"")</f>
        <v/>
      </c>
      <c r="P277" s="33" t="str">
        <f>IFERROR(Tableau13[[#This Row],[Montant de l''aide]]-Tableau13[[#This Row],[Montant de l''aide FEDER]],"")</f>
        <v/>
      </c>
    </row>
    <row r="278" spans="1:16" ht="13.5" customHeight="1" x14ac:dyDescent="0.35">
      <c r="A278" s="40"/>
      <c r="B278" s="40"/>
      <c r="C278" s="41"/>
      <c r="D278" s="41"/>
      <c r="E278" s="42" t="str">
        <f>IFERROR(VLOOKUP(D278,'OCS 2025'!$B$5:$E$16,3,0),"")</f>
        <v/>
      </c>
      <c r="F278" s="41"/>
      <c r="G278" s="43" t="str">
        <f>IFERROR(IF(Tableau13[[#This Row],[Codification BSCU]]="Groupage INTRANT, fret aérien","-",E278*F278),"")</f>
        <v/>
      </c>
      <c r="H278" s="44"/>
      <c r="I278" s="44"/>
      <c r="J278" s="45" t="str">
        <f t="shared" si="10"/>
        <v/>
      </c>
      <c r="K278" s="46"/>
      <c r="L278" s="46"/>
      <c r="M278" s="34" t="str">
        <f>IFERROR(IF(Tableau13[[#This Row],[Codification BSCU]]="Groupage INTRANT, fret aérien",E278*I278,G278*J278),"")</f>
        <v/>
      </c>
      <c r="N278" s="35" t="str">
        <f t="shared" si="9"/>
        <v/>
      </c>
      <c r="O278" s="33" t="str">
        <f>IFERROR(Tableau13[[#This Row],[Coût total présenté par le bénéficiaire]]*$F$7,"")</f>
        <v/>
      </c>
      <c r="P278" s="33" t="str">
        <f>IFERROR(Tableau13[[#This Row],[Montant de l''aide]]-Tableau13[[#This Row],[Montant de l''aide FEDER]],"")</f>
        <v/>
      </c>
    </row>
    <row r="279" spans="1:16" ht="13.5" customHeight="1" x14ac:dyDescent="0.35">
      <c r="A279" s="40"/>
      <c r="B279" s="40"/>
      <c r="C279" s="41"/>
      <c r="D279" s="41"/>
      <c r="E279" s="42" t="str">
        <f>IFERROR(VLOOKUP(D279,'OCS 2025'!$B$5:$E$16,3,0),"")</f>
        <v/>
      </c>
      <c r="F279" s="41"/>
      <c r="G279" s="43" t="str">
        <f>IFERROR(IF(Tableau13[[#This Row],[Codification BSCU]]="Groupage INTRANT, fret aérien","-",E279*F279),"")</f>
        <v/>
      </c>
      <c r="H279" s="44"/>
      <c r="I279" s="44"/>
      <c r="J279" s="45" t="str">
        <f t="shared" si="10"/>
        <v/>
      </c>
      <c r="K279" s="46"/>
      <c r="L279" s="46"/>
      <c r="M279" s="34" t="str">
        <f>IFERROR(IF(Tableau13[[#This Row],[Codification BSCU]]="Groupage INTRANT, fret aérien",E279*I279,G279*J279),"")</f>
        <v/>
      </c>
      <c r="N279" s="35" t="str">
        <f t="shared" si="9"/>
        <v/>
      </c>
      <c r="O279" s="33" t="str">
        <f>IFERROR(Tableau13[[#This Row],[Coût total présenté par le bénéficiaire]]*$F$7,"")</f>
        <v/>
      </c>
      <c r="P279" s="33" t="str">
        <f>IFERROR(Tableau13[[#This Row],[Montant de l''aide]]-Tableau13[[#This Row],[Montant de l''aide FEDER]],"")</f>
        <v/>
      </c>
    </row>
    <row r="280" spans="1:16" ht="13.5" customHeight="1" x14ac:dyDescent="0.35">
      <c r="A280" s="40"/>
      <c r="B280" s="40"/>
      <c r="C280" s="41"/>
      <c r="D280" s="41"/>
      <c r="E280" s="42" t="str">
        <f>IFERROR(VLOOKUP(D280,'OCS 2025'!$B$5:$E$16,3,0),"")</f>
        <v/>
      </c>
      <c r="F280" s="41"/>
      <c r="G280" s="43" t="str">
        <f>IFERROR(IF(Tableau13[[#This Row],[Codification BSCU]]="Groupage INTRANT, fret aérien","-",E280*F280),"")</f>
        <v/>
      </c>
      <c r="H280" s="44"/>
      <c r="I280" s="44"/>
      <c r="J280" s="45" t="str">
        <f t="shared" si="10"/>
        <v/>
      </c>
      <c r="K280" s="46"/>
      <c r="L280" s="46"/>
      <c r="M280" s="34" t="str">
        <f>IFERROR(IF(Tableau13[[#This Row],[Codification BSCU]]="Groupage INTRANT, fret aérien",E280*I280,G280*J280),"")</f>
        <v/>
      </c>
      <c r="N280" s="35" t="str">
        <f t="shared" si="9"/>
        <v/>
      </c>
      <c r="O280" s="33" t="str">
        <f>IFERROR(Tableau13[[#This Row],[Coût total présenté par le bénéficiaire]]*$F$7,"")</f>
        <v/>
      </c>
      <c r="P280" s="33" t="str">
        <f>IFERROR(Tableau13[[#This Row],[Montant de l''aide]]-Tableau13[[#This Row],[Montant de l''aide FEDER]],"")</f>
        <v/>
      </c>
    </row>
    <row r="281" spans="1:16" ht="13.5" customHeight="1" x14ac:dyDescent="0.35">
      <c r="A281" s="40"/>
      <c r="B281" s="40"/>
      <c r="C281" s="41"/>
      <c r="D281" s="41"/>
      <c r="E281" s="42" t="str">
        <f>IFERROR(VLOOKUP(D281,'OCS 2025'!$B$5:$E$16,3,0),"")</f>
        <v/>
      </c>
      <c r="F281" s="41"/>
      <c r="G281" s="43" t="str">
        <f>IFERROR(IF(Tableau13[[#This Row],[Codification BSCU]]="Groupage INTRANT, fret aérien","-",E281*F281),"")</f>
        <v/>
      </c>
      <c r="H281" s="44"/>
      <c r="I281" s="44"/>
      <c r="J281" s="45" t="str">
        <f t="shared" si="10"/>
        <v/>
      </c>
      <c r="K281" s="46"/>
      <c r="L281" s="46"/>
      <c r="M281" s="34" t="str">
        <f>IFERROR(IF(Tableau13[[#This Row],[Codification BSCU]]="Groupage INTRANT, fret aérien",E281*I281,G281*J281),"")</f>
        <v/>
      </c>
      <c r="N281" s="35" t="str">
        <f t="shared" si="9"/>
        <v/>
      </c>
      <c r="O281" s="33" t="str">
        <f>IFERROR(Tableau13[[#This Row],[Coût total présenté par le bénéficiaire]]*$F$7,"")</f>
        <v/>
      </c>
      <c r="P281" s="33" t="str">
        <f>IFERROR(Tableau13[[#This Row],[Montant de l''aide]]-Tableau13[[#This Row],[Montant de l''aide FEDER]],"")</f>
        <v/>
      </c>
    </row>
    <row r="282" spans="1:16" ht="13.5" customHeight="1" x14ac:dyDescent="0.35">
      <c r="A282" s="40"/>
      <c r="B282" s="40"/>
      <c r="C282" s="41"/>
      <c r="D282" s="41"/>
      <c r="E282" s="42" t="str">
        <f>IFERROR(VLOOKUP(D282,'OCS 2025'!$B$5:$E$16,3,0),"")</f>
        <v/>
      </c>
      <c r="F282" s="41"/>
      <c r="G282" s="43" t="str">
        <f>IFERROR(IF(Tableau13[[#This Row],[Codification BSCU]]="Groupage INTRANT, fret aérien","-",E282*F282),"")</f>
        <v/>
      </c>
      <c r="H282" s="44"/>
      <c r="I282" s="44"/>
      <c r="J282" s="45" t="str">
        <f t="shared" si="10"/>
        <v/>
      </c>
      <c r="K282" s="46"/>
      <c r="L282" s="46"/>
      <c r="M282" s="34" t="str">
        <f>IFERROR(IF(Tableau13[[#This Row],[Codification BSCU]]="Groupage INTRANT, fret aérien",E282*I282,G282*J282),"")</f>
        <v/>
      </c>
      <c r="N282" s="35" t="str">
        <f t="shared" si="9"/>
        <v/>
      </c>
      <c r="O282" s="33" t="str">
        <f>IFERROR(Tableau13[[#This Row],[Coût total présenté par le bénéficiaire]]*$F$7,"")</f>
        <v/>
      </c>
      <c r="P282" s="33" t="str">
        <f>IFERROR(Tableau13[[#This Row],[Montant de l''aide]]-Tableau13[[#This Row],[Montant de l''aide FEDER]],"")</f>
        <v/>
      </c>
    </row>
    <row r="283" spans="1:16" ht="13.5" customHeight="1" x14ac:dyDescent="0.35">
      <c r="A283" s="40"/>
      <c r="B283" s="40"/>
      <c r="C283" s="41"/>
      <c r="D283" s="41"/>
      <c r="E283" s="42" t="str">
        <f>IFERROR(VLOOKUP(D283,'OCS 2025'!$B$5:$E$16,3,0),"")</f>
        <v/>
      </c>
      <c r="F283" s="41"/>
      <c r="G283" s="43" t="str">
        <f>IFERROR(IF(Tableau13[[#This Row],[Codification BSCU]]="Groupage INTRANT, fret aérien","-",E283*F283),"")</f>
        <v/>
      </c>
      <c r="H283" s="44"/>
      <c r="I283" s="44"/>
      <c r="J283" s="45" t="str">
        <f t="shared" si="10"/>
        <v/>
      </c>
      <c r="K283" s="46"/>
      <c r="L283" s="46"/>
      <c r="M283" s="34" t="str">
        <f>IFERROR(IF(Tableau13[[#This Row],[Codification BSCU]]="Groupage INTRANT, fret aérien",E283*I283,G283*J283),"")</f>
        <v/>
      </c>
      <c r="N283" s="35" t="str">
        <f t="shared" si="9"/>
        <v/>
      </c>
      <c r="O283" s="33" t="str">
        <f>IFERROR(Tableau13[[#This Row],[Coût total présenté par le bénéficiaire]]*$F$7,"")</f>
        <v/>
      </c>
      <c r="P283" s="33" t="str">
        <f>IFERROR(Tableau13[[#This Row],[Montant de l''aide]]-Tableau13[[#This Row],[Montant de l''aide FEDER]],"")</f>
        <v/>
      </c>
    </row>
    <row r="284" spans="1:16" ht="13.5" customHeight="1" x14ac:dyDescent="0.35">
      <c r="A284" s="40"/>
      <c r="B284" s="40"/>
      <c r="C284" s="41"/>
      <c r="D284" s="41"/>
      <c r="E284" s="42" t="str">
        <f>IFERROR(VLOOKUP(D284,'OCS 2025'!$B$5:$E$16,3,0),"")</f>
        <v/>
      </c>
      <c r="F284" s="41"/>
      <c r="G284" s="43" t="str">
        <f>IFERROR(IF(Tableau13[[#This Row],[Codification BSCU]]="Groupage INTRANT, fret aérien","-",E284*F284),"")</f>
        <v/>
      </c>
      <c r="H284" s="44"/>
      <c r="I284" s="44"/>
      <c r="J284" s="45" t="str">
        <f t="shared" si="10"/>
        <v/>
      </c>
      <c r="K284" s="46"/>
      <c r="L284" s="46"/>
      <c r="M284" s="34" t="str">
        <f>IFERROR(IF(Tableau13[[#This Row],[Codification BSCU]]="Groupage INTRANT, fret aérien",E284*I284,G284*J284),"")</f>
        <v/>
      </c>
      <c r="N284" s="35" t="str">
        <f t="shared" si="9"/>
        <v/>
      </c>
      <c r="O284" s="33" t="str">
        <f>IFERROR(Tableau13[[#This Row],[Coût total présenté par le bénéficiaire]]*$F$7,"")</f>
        <v/>
      </c>
      <c r="P284" s="33" t="str">
        <f>IFERROR(Tableau13[[#This Row],[Montant de l''aide]]-Tableau13[[#This Row],[Montant de l''aide FEDER]],"")</f>
        <v/>
      </c>
    </row>
    <row r="285" spans="1:16" ht="13.5" customHeight="1" x14ac:dyDescent="0.35">
      <c r="A285" s="40"/>
      <c r="B285" s="40"/>
      <c r="C285" s="41"/>
      <c r="D285" s="41"/>
      <c r="E285" s="42" t="str">
        <f>IFERROR(VLOOKUP(D285,'OCS 2025'!$B$5:$E$16,3,0),"")</f>
        <v/>
      </c>
      <c r="F285" s="41"/>
      <c r="G285" s="43" t="str">
        <f>IFERROR(IF(Tableau13[[#This Row],[Codification BSCU]]="Groupage INTRANT, fret aérien","-",E285*F285),"")</f>
        <v/>
      </c>
      <c r="H285" s="44"/>
      <c r="I285" s="44"/>
      <c r="J285" s="45" t="str">
        <f t="shared" si="10"/>
        <v/>
      </c>
      <c r="K285" s="46"/>
      <c r="L285" s="46"/>
      <c r="M285" s="34" t="str">
        <f>IFERROR(IF(Tableau13[[#This Row],[Codification BSCU]]="Groupage INTRANT, fret aérien",E285*I285,G285*J285),"")</f>
        <v/>
      </c>
      <c r="N285" s="35" t="str">
        <f t="shared" si="9"/>
        <v/>
      </c>
      <c r="O285" s="33" t="str">
        <f>IFERROR(Tableau13[[#This Row],[Coût total présenté par le bénéficiaire]]*$F$7,"")</f>
        <v/>
      </c>
      <c r="P285" s="33" t="str">
        <f>IFERROR(Tableau13[[#This Row],[Montant de l''aide]]-Tableau13[[#This Row],[Montant de l''aide FEDER]],"")</f>
        <v/>
      </c>
    </row>
    <row r="286" spans="1:16" ht="13.5" customHeight="1" x14ac:dyDescent="0.35">
      <c r="A286" s="40"/>
      <c r="B286" s="40"/>
      <c r="C286" s="41"/>
      <c r="D286" s="41"/>
      <c r="E286" s="42" t="str">
        <f>IFERROR(VLOOKUP(D286,'OCS 2025'!$B$5:$E$16,3,0),"")</f>
        <v/>
      </c>
      <c r="F286" s="41"/>
      <c r="G286" s="43" t="str">
        <f>IFERROR(IF(Tableau13[[#This Row],[Codification BSCU]]="Groupage INTRANT, fret aérien","-",E286*F286),"")</f>
        <v/>
      </c>
      <c r="H286" s="44"/>
      <c r="I286" s="44"/>
      <c r="J286" s="45" t="str">
        <f t="shared" si="10"/>
        <v/>
      </c>
      <c r="K286" s="46"/>
      <c r="L286" s="46"/>
      <c r="M286" s="34" t="str">
        <f>IFERROR(IF(Tableau13[[#This Row],[Codification BSCU]]="Groupage INTRANT, fret aérien",E286*I286,G286*J286),"")</f>
        <v/>
      </c>
      <c r="N286" s="35" t="str">
        <f t="shared" si="9"/>
        <v/>
      </c>
      <c r="O286" s="33" t="str">
        <f>IFERROR(Tableau13[[#This Row],[Coût total présenté par le bénéficiaire]]*$F$7,"")</f>
        <v/>
      </c>
      <c r="P286" s="33" t="str">
        <f>IFERROR(Tableau13[[#This Row],[Montant de l''aide]]-Tableau13[[#This Row],[Montant de l''aide FEDER]],"")</f>
        <v/>
      </c>
    </row>
    <row r="287" spans="1:16" ht="13.5" customHeight="1" x14ac:dyDescent="0.35">
      <c r="A287" s="40"/>
      <c r="B287" s="40"/>
      <c r="C287" s="41"/>
      <c r="D287" s="41"/>
      <c r="E287" s="42" t="str">
        <f>IFERROR(VLOOKUP(D287,'OCS 2025'!$B$5:$E$16,3,0),"")</f>
        <v/>
      </c>
      <c r="F287" s="41"/>
      <c r="G287" s="43" t="str">
        <f>IFERROR(IF(Tableau13[[#This Row],[Codification BSCU]]="Groupage INTRANT, fret aérien","-",E287*F287),"")</f>
        <v/>
      </c>
      <c r="H287" s="44"/>
      <c r="I287" s="44"/>
      <c r="J287" s="45" t="str">
        <f t="shared" si="10"/>
        <v/>
      </c>
      <c r="K287" s="46"/>
      <c r="L287" s="46"/>
      <c r="M287" s="34" t="str">
        <f>IFERROR(IF(Tableau13[[#This Row],[Codification BSCU]]="Groupage INTRANT, fret aérien",E287*I287,G287*J287),"")</f>
        <v/>
      </c>
      <c r="N287" s="35" t="str">
        <f t="shared" si="9"/>
        <v/>
      </c>
      <c r="O287" s="33" t="str">
        <f>IFERROR(Tableau13[[#This Row],[Coût total présenté par le bénéficiaire]]*$F$7,"")</f>
        <v/>
      </c>
      <c r="P287" s="33" t="str">
        <f>IFERROR(Tableau13[[#This Row],[Montant de l''aide]]-Tableau13[[#This Row],[Montant de l''aide FEDER]],"")</f>
        <v/>
      </c>
    </row>
    <row r="288" spans="1:16" ht="13.5" customHeight="1" x14ac:dyDescent="0.35">
      <c r="A288" s="40"/>
      <c r="B288" s="40"/>
      <c r="C288" s="41"/>
      <c r="D288" s="41"/>
      <c r="E288" s="42" t="str">
        <f>IFERROR(VLOOKUP(D288,'OCS 2025'!$B$5:$E$16,3,0),"")</f>
        <v/>
      </c>
      <c r="F288" s="41"/>
      <c r="G288" s="43" t="str">
        <f>IFERROR(IF(Tableau13[[#This Row],[Codification BSCU]]="Groupage INTRANT, fret aérien","-",E288*F288),"")</f>
        <v/>
      </c>
      <c r="H288" s="44"/>
      <c r="I288" s="44"/>
      <c r="J288" s="45" t="str">
        <f t="shared" si="10"/>
        <v/>
      </c>
      <c r="K288" s="46"/>
      <c r="L288" s="46"/>
      <c r="M288" s="34" t="str">
        <f>IFERROR(IF(Tableau13[[#This Row],[Codification BSCU]]="Groupage INTRANT, fret aérien",E288*I288,G288*J288),"")</f>
        <v/>
      </c>
      <c r="N288" s="35" t="str">
        <f t="shared" si="9"/>
        <v/>
      </c>
      <c r="O288" s="33" t="str">
        <f>IFERROR(Tableau13[[#This Row],[Coût total présenté par le bénéficiaire]]*$F$7,"")</f>
        <v/>
      </c>
      <c r="P288" s="33" t="str">
        <f>IFERROR(Tableau13[[#This Row],[Montant de l''aide]]-Tableau13[[#This Row],[Montant de l''aide FEDER]],"")</f>
        <v/>
      </c>
    </row>
    <row r="289" spans="1:16" ht="13.5" customHeight="1" x14ac:dyDescent="0.35">
      <c r="A289" s="40"/>
      <c r="B289" s="40"/>
      <c r="C289" s="41"/>
      <c r="D289" s="41"/>
      <c r="E289" s="42" t="str">
        <f>IFERROR(VLOOKUP(D289,'OCS 2025'!$B$5:$E$16,3,0),"")</f>
        <v/>
      </c>
      <c r="F289" s="41"/>
      <c r="G289" s="43" t="str">
        <f>IFERROR(IF(Tableau13[[#This Row],[Codification BSCU]]="Groupage INTRANT, fret aérien","-",E289*F289),"")</f>
        <v/>
      </c>
      <c r="H289" s="44"/>
      <c r="I289" s="44"/>
      <c r="J289" s="45" t="str">
        <f t="shared" si="10"/>
        <v/>
      </c>
      <c r="K289" s="46"/>
      <c r="L289" s="46"/>
      <c r="M289" s="34" t="str">
        <f>IFERROR(IF(Tableau13[[#This Row],[Codification BSCU]]="Groupage INTRANT, fret aérien",E289*I289,G289*J289),"")</f>
        <v/>
      </c>
      <c r="N289" s="35" t="str">
        <f t="shared" si="9"/>
        <v/>
      </c>
      <c r="O289" s="33" t="str">
        <f>IFERROR(Tableau13[[#This Row],[Coût total présenté par le bénéficiaire]]*$F$7,"")</f>
        <v/>
      </c>
      <c r="P289" s="33" t="str">
        <f>IFERROR(Tableau13[[#This Row],[Montant de l''aide]]-Tableau13[[#This Row],[Montant de l''aide FEDER]],"")</f>
        <v/>
      </c>
    </row>
    <row r="290" spans="1:16" ht="13.5" customHeight="1" x14ac:dyDescent="0.35">
      <c r="A290" s="40"/>
      <c r="B290" s="40"/>
      <c r="C290" s="41"/>
      <c r="D290" s="41"/>
      <c r="E290" s="42" t="str">
        <f>IFERROR(VLOOKUP(D290,'OCS 2025'!$B$5:$E$16,3,0),"")</f>
        <v/>
      </c>
      <c r="F290" s="41"/>
      <c r="G290" s="43" t="str">
        <f>IFERROR(IF(Tableau13[[#This Row],[Codification BSCU]]="Groupage INTRANT, fret aérien","-",E290*F290),"")</f>
        <v/>
      </c>
      <c r="H290" s="44"/>
      <c r="I290" s="44"/>
      <c r="J290" s="45" t="str">
        <f t="shared" si="10"/>
        <v/>
      </c>
      <c r="K290" s="46"/>
      <c r="L290" s="46"/>
      <c r="M290" s="34" t="str">
        <f>IFERROR(IF(Tableau13[[#This Row],[Codification BSCU]]="Groupage INTRANT, fret aérien",E290*I290,G290*J290),"")</f>
        <v/>
      </c>
      <c r="N290" s="35" t="str">
        <f t="shared" si="9"/>
        <v/>
      </c>
      <c r="O290" s="33" t="str">
        <f>IFERROR(Tableau13[[#This Row],[Coût total présenté par le bénéficiaire]]*$F$7,"")</f>
        <v/>
      </c>
      <c r="P290" s="33" t="str">
        <f>IFERROR(Tableau13[[#This Row],[Montant de l''aide]]-Tableau13[[#This Row],[Montant de l''aide FEDER]],"")</f>
        <v/>
      </c>
    </row>
    <row r="291" spans="1:16" ht="13.5" customHeight="1" x14ac:dyDescent="0.35">
      <c r="A291" s="40"/>
      <c r="B291" s="40"/>
      <c r="C291" s="41"/>
      <c r="D291" s="41"/>
      <c r="E291" s="42" t="str">
        <f>IFERROR(VLOOKUP(D291,'OCS 2025'!$B$5:$E$16,3,0),"")</f>
        <v/>
      </c>
      <c r="F291" s="41"/>
      <c r="G291" s="43" t="str">
        <f>IFERROR(IF(Tableau13[[#This Row],[Codification BSCU]]="Groupage INTRANT, fret aérien","-",E291*F291),"")</f>
        <v/>
      </c>
      <c r="H291" s="44"/>
      <c r="I291" s="44"/>
      <c r="J291" s="45" t="str">
        <f t="shared" si="10"/>
        <v/>
      </c>
      <c r="K291" s="46"/>
      <c r="L291" s="46"/>
      <c r="M291" s="34" t="str">
        <f>IFERROR(IF(Tableau13[[#This Row],[Codification BSCU]]="Groupage INTRANT, fret aérien",E291*I291,G291*J291),"")</f>
        <v/>
      </c>
      <c r="N291" s="35" t="str">
        <f t="shared" si="9"/>
        <v/>
      </c>
      <c r="O291" s="33" t="str">
        <f>IFERROR(Tableau13[[#This Row],[Coût total présenté par le bénéficiaire]]*$F$7,"")</f>
        <v/>
      </c>
      <c r="P291" s="33" t="str">
        <f>IFERROR(Tableau13[[#This Row],[Montant de l''aide]]-Tableau13[[#This Row],[Montant de l''aide FEDER]],"")</f>
        <v/>
      </c>
    </row>
    <row r="292" spans="1:16" ht="13.5" customHeight="1" x14ac:dyDescent="0.35">
      <c r="A292" s="40"/>
      <c r="B292" s="40"/>
      <c r="C292" s="41"/>
      <c r="D292" s="41"/>
      <c r="E292" s="42" t="str">
        <f>IFERROR(VLOOKUP(D292,'OCS 2025'!$B$5:$E$16,3,0),"")</f>
        <v/>
      </c>
      <c r="F292" s="41"/>
      <c r="G292" s="43" t="str">
        <f>IFERROR(IF(Tableau13[[#This Row],[Codification BSCU]]="Groupage INTRANT, fret aérien","-",E292*F292),"")</f>
        <v/>
      </c>
      <c r="H292" s="44"/>
      <c r="I292" s="44"/>
      <c r="J292" s="45" t="str">
        <f t="shared" si="10"/>
        <v/>
      </c>
      <c r="K292" s="46"/>
      <c r="L292" s="46"/>
      <c r="M292" s="34" t="str">
        <f>IFERROR(IF(Tableau13[[#This Row],[Codification BSCU]]="Groupage INTRANT, fret aérien",E292*I292,G292*J292),"")</f>
        <v/>
      </c>
      <c r="N292" s="35" t="str">
        <f t="shared" si="9"/>
        <v/>
      </c>
      <c r="O292" s="33" t="str">
        <f>IFERROR(Tableau13[[#This Row],[Coût total présenté par le bénéficiaire]]*$F$7,"")</f>
        <v/>
      </c>
      <c r="P292" s="33" t="str">
        <f>IFERROR(Tableau13[[#This Row],[Montant de l''aide]]-Tableau13[[#This Row],[Montant de l''aide FEDER]],"")</f>
        <v/>
      </c>
    </row>
    <row r="293" spans="1:16" ht="13.5" customHeight="1" x14ac:dyDescent="0.35">
      <c r="A293" s="40"/>
      <c r="B293" s="40"/>
      <c r="C293" s="41"/>
      <c r="D293" s="41"/>
      <c r="E293" s="42" t="str">
        <f>IFERROR(VLOOKUP(D293,'OCS 2025'!$B$5:$E$16,3,0),"")</f>
        <v/>
      </c>
      <c r="F293" s="41"/>
      <c r="G293" s="43" t="str">
        <f>IFERROR(IF(Tableau13[[#This Row],[Codification BSCU]]="Groupage INTRANT, fret aérien","-",E293*F293),"")</f>
        <v/>
      </c>
      <c r="H293" s="44"/>
      <c r="I293" s="44"/>
      <c r="J293" s="45" t="str">
        <f t="shared" si="10"/>
        <v/>
      </c>
      <c r="K293" s="46"/>
      <c r="L293" s="46"/>
      <c r="M293" s="34" t="str">
        <f>IFERROR(IF(Tableau13[[#This Row],[Codification BSCU]]="Groupage INTRANT, fret aérien",E293*I293,G293*J293),"")</f>
        <v/>
      </c>
      <c r="N293" s="35" t="str">
        <f t="shared" si="9"/>
        <v/>
      </c>
      <c r="O293" s="33" t="str">
        <f>IFERROR(Tableau13[[#This Row],[Coût total présenté par le bénéficiaire]]*$F$7,"")</f>
        <v/>
      </c>
      <c r="P293" s="33" t="str">
        <f>IFERROR(Tableau13[[#This Row],[Montant de l''aide]]-Tableau13[[#This Row],[Montant de l''aide FEDER]],"")</f>
        <v/>
      </c>
    </row>
    <row r="294" spans="1:16" ht="13.5" customHeight="1" x14ac:dyDescent="0.35">
      <c r="A294" s="40"/>
      <c r="B294" s="40"/>
      <c r="C294" s="41"/>
      <c r="D294" s="41"/>
      <c r="E294" s="42" t="str">
        <f>IFERROR(VLOOKUP(D294,'OCS 2025'!$B$5:$E$16,3,0),"")</f>
        <v/>
      </c>
      <c r="F294" s="41"/>
      <c r="G294" s="43" t="str">
        <f>IFERROR(IF(Tableau13[[#This Row],[Codification BSCU]]="Groupage INTRANT, fret aérien","-",E294*F294),"")</f>
        <v/>
      </c>
      <c r="H294" s="44"/>
      <c r="I294" s="44"/>
      <c r="J294" s="45" t="str">
        <f t="shared" si="10"/>
        <v/>
      </c>
      <c r="K294" s="46"/>
      <c r="L294" s="46"/>
      <c r="M294" s="34" t="str">
        <f>IFERROR(IF(Tableau13[[#This Row],[Codification BSCU]]="Groupage INTRANT, fret aérien",E294*I294,G294*J294),"")</f>
        <v/>
      </c>
      <c r="N294" s="35" t="str">
        <f t="shared" si="9"/>
        <v/>
      </c>
      <c r="O294" s="33" t="str">
        <f>IFERROR(Tableau13[[#This Row],[Coût total présenté par le bénéficiaire]]*$F$7,"")</f>
        <v/>
      </c>
      <c r="P294" s="33" t="str">
        <f>IFERROR(Tableau13[[#This Row],[Montant de l''aide]]-Tableau13[[#This Row],[Montant de l''aide FEDER]],"")</f>
        <v/>
      </c>
    </row>
    <row r="295" spans="1:16" ht="13.5" customHeight="1" x14ac:dyDescent="0.35">
      <c r="A295" s="40"/>
      <c r="B295" s="40"/>
      <c r="C295" s="41"/>
      <c r="D295" s="41"/>
      <c r="E295" s="42" t="str">
        <f>IFERROR(VLOOKUP(D295,'OCS 2025'!$B$5:$E$16,3,0),"")</f>
        <v/>
      </c>
      <c r="F295" s="41"/>
      <c r="G295" s="43" t="str">
        <f>IFERROR(IF(Tableau13[[#This Row],[Codification BSCU]]="Groupage INTRANT, fret aérien","-",E295*F295),"")</f>
        <v/>
      </c>
      <c r="H295" s="44"/>
      <c r="I295" s="44"/>
      <c r="J295" s="45" t="str">
        <f t="shared" si="10"/>
        <v/>
      </c>
      <c r="K295" s="46"/>
      <c r="L295" s="46"/>
      <c r="M295" s="34" t="str">
        <f>IFERROR(IF(Tableau13[[#This Row],[Codification BSCU]]="Groupage INTRANT, fret aérien",E295*I295,G295*J295),"")</f>
        <v/>
      </c>
      <c r="N295" s="35" t="str">
        <f t="shared" si="9"/>
        <v/>
      </c>
      <c r="O295" s="33" t="str">
        <f>IFERROR(Tableau13[[#This Row],[Coût total présenté par le bénéficiaire]]*$F$7,"")</f>
        <v/>
      </c>
      <c r="P295" s="33" t="str">
        <f>IFERROR(Tableau13[[#This Row],[Montant de l''aide]]-Tableau13[[#This Row],[Montant de l''aide FEDER]],"")</f>
        <v/>
      </c>
    </row>
    <row r="296" spans="1:16" ht="13.5" customHeight="1" x14ac:dyDescent="0.35">
      <c r="A296" s="40"/>
      <c r="B296" s="40"/>
      <c r="C296" s="41"/>
      <c r="D296" s="41"/>
      <c r="E296" s="42" t="str">
        <f>IFERROR(VLOOKUP(D296,'OCS 2025'!$B$5:$E$16,3,0),"")</f>
        <v/>
      </c>
      <c r="F296" s="41"/>
      <c r="G296" s="43" t="str">
        <f>IFERROR(IF(Tableau13[[#This Row],[Codification BSCU]]="Groupage INTRANT, fret aérien","-",E296*F296),"")</f>
        <v/>
      </c>
      <c r="H296" s="44"/>
      <c r="I296" s="44"/>
      <c r="J296" s="45" t="str">
        <f t="shared" si="10"/>
        <v/>
      </c>
      <c r="K296" s="46"/>
      <c r="L296" s="46"/>
      <c r="M296" s="34" t="str">
        <f>IFERROR(IF(Tableau13[[#This Row],[Codification BSCU]]="Groupage INTRANT, fret aérien",E296*I296,G296*J296),"")</f>
        <v/>
      </c>
      <c r="N296" s="35" t="str">
        <f t="shared" si="9"/>
        <v/>
      </c>
      <c r="O296" s="33" t="str">
        <f>IFERROR(Tableau13[[#This Row],[Coût total présenté par le bénéficiaire]]*$F$7,"")</f>
        <v/>
      </c>
      <c r="P296" s="33" t="str">
        <f>IFERROR(Tableau13[[#This Row],[Montant de l''aide]]-Tableau13[[#This Row],[Montant de l''aide FEDER]],"")</f>
        <v/>
      </c>
    </row>
    <row r="297" spans="1:16" ht="13.5" customHeight="1" x14ac:dyDescent="0.35">
      <c r="A297" s="40"/>
      <c r="B297" s="40"/>
      <c r="C297" s="41"/>
      <c r="D297" s="41"/>
      <c r="E297" s="42" t="str">
        <f>IFERROR(VLOOKUP(D297,'OCS 2025'!$B$5:$E$16,3,0),"")</f>
        <v/>
      </c>
      <c r="F297" s="41"/>
      <c r="G297" s="43" t="str">
        <f>IFERROR(IF(Tableau13[[#This Row],[Codification BSCU]]="Groupage INTRANT, fret aérien","-",E297*F297),"")</f>
        <v/>
      </c>
      <c r="H297" s="44"/>
      <c r="I297" s="44"/>
      <c r="J297" s="45" t="str">
        <f t="shared" si="10"/>
        <v/>
      </c>
      <c r="K297" s="46"/>
      <c r="L297" s="46"/>
      <c r="M297" s="34" t="str">
        <f>IFERROR(IF(Tableau13[[#This Row],[Codification BSCU]]="Groupage INTRANT, fret aérien",E297*I297,G297*J297),"")</f>
        <v/>
      </c>
      <c r="N297" s="35" t="str">
        <f t="shared" si="9"/>
        <v/>
      </c>
      <c r="O297" s="33" t="str">
        <f>IFERROR(Tableau13[[#This Row],[Coût total présenté par le bénéficiaire]]*$F$7,"")</f>
        <v/>
      </c>
      <c r="P297" s="33" t="str">
        <f>IFERROR(Tableau13[[#This Row],[Montant de l''aide]]-Tableau13[[#This Row],[Montant de l''aide FEDER]],"")</f>
        <v/>
      </c>
    </row>
    <row r="298" spans="1:16" ht="13.5" customHeight="1" x14ac:dyDescent="0.35">
      <c r="A298" s="40"/>
      <c r="B298" s="40"/>
      <c r="C298" s="41"/>
      <c r="D298" s="41"/>
      <c r="E298" s="42" t="str">
        <f>IFERROR(VLOOKUP(D298,'OCS 2025'!$B$5:$E$16,3,0),"")</f>
        <v/>
      </c>
      <c r="F298" s="41"/>
      <c r="G298" s="43" t="str">
        <f>IFERROR(IF(Tableau13[[#This Row],[Codification BSCU]]="Groupage INTRANT, fret aérien","-",E298*F298),"")</f>
        <v/>
      </c>
      <c r="H298" s="44"/>
      <c r="I298" s="44"/>
      <c r="J298" s="45" t="str">
        <f t="shared" si="10"/>
        <v/>
      </c>
      <c r="K298" s="46"/>
      <c r="L298" s="46"/>
      <c r="M298" s="34" t="str">
        <f>IFERROR(IF(Tableau13[[#This Row],[Codification BSCU]]="Groupage INTRANT, fret aérien",E298*I298,G298*J298),"")</f>
        <v/>
      </c>
      <c r="N298" s="35" t="str">
        <f t="shared" si="9"/>
        <v/>
      </c>
      <c r="O298" s="33" t="str">
        <f>IFERROR(Tableau13[[#This Row],[Coût total présenté par le bénéficiaire]]*$F$7,"")</f>
        <v/>
      </c>
      <c r="P298" s="33" t="str">
        <f>IFERROR(Tableau13[[#This Row],[Montant de l''aide]]-Tableau13[[#This Row],[Montant de l''aide FEDER]],"")</f>
        <v/>
      </c>
    </row>
    <row r="299" spans="1:16" ht="13.5" customHeight="1" x14ac:dyDescent="0.35">
      <c r="A299" s="40"/>
      <c r="B299" s="40"/>
      <c r="C299" s="41"/>
      <c r="D299" s="41"/>
      <c r="E299" s="42" t="str">
        <f>IFERROR(VLOOKUP(D299,'OCS 2025'!$B$5:$E$16,3,0),"")</f>
        <v/>
      </c>
      <c r="F299" s="41"/>
      <c r="G299" s="43" t="str">
        <f>IFERROR(IF(Tableau13[[#This Row],[Codification BSCU]]="Groupage INTRANT, fret aérien","-",E299*F299),"")</f>
        <v/>
      </c>
      <c r="H299" s="44"/>
      <c r="I299" s="44"/>
      <c r="J299" s="45" t="str">
        <f t="shared" si="10"/>
        <v/>
      </c>
      <c r="K299" s="46"/>
      <c r="L299" s="46"/>
      <c r="M299" s="34" t="str">
        <f>IFERROR(IF(Tableau13[[#This Row],[Codification BSCU]]="Groupage INTRANT, fret aérien",E299*I299,G299*J299),"")</f>
        <v/>
      </c>
      <c r="N299" s="35" t="str">
        <f t="shared" si="9"/>
        <v/>
      </c>
      <c r="O299" s="33" t="str">
        <f>IFERROR(Tableau13[[#This Row],[Coût total présenté par le bénéficiaire]]*$F$7,"")</f>
        <v/>
      </c>
      <c r="P299" s="33" t="str">
        <f>IFERROR(Tableau13[[#This Row],[Montant de l''aide]]-Tableau13[[#This Row],[Montant de l''aide FEDER]],"")</f>
        <v/>
      </c>
    </row>
    <row r="300" spans="1:16" ht="13.5" customHeight="1" x14ac:dyDescent="0.35">
      <c r="A300" s="40"/>
      <c r="B300" s="40"/>
      <c r="C300" s="41"/>
      <c r="D300" s="41"/>
      <c r="E300" s="42" t="str">
        <f>IFERROR(VLOOKUP(D300,'OCS 2025'!$B$5:$E$16,3,0),"")</f>
        <v/>
      </c>
      <c r="F300" s="41"/>
      <c r="G300" s="43" t="str">
        <f>IFERROR(IF(Tableau13[[#This Row],[Codification BSCU]]="Groupage INTRANT, fret aérien","-",E300*F300),"")</f>
        <v/>
      </c>
      <c r="H300" s="44"/>
      <c r="I300" s="44"/>
      <c r="J300" s="45" t="str">
        <f t="shared" si="10"/>
        <v/>
      </c>
      <c r="K300" s="46"/>
      <c r="L300" s="46"/>
      <c r="M300" s="34" t="str">
        <f>IFERROR(IF(Tableau13[[#This Row],[Codification BSCU]]="Groupage INTRANT, fret aérien",E300*I300,G300*J300),"")</f>
        <v/>
      </c>
      <c r="N300" s="35" t="str">
        <f t="shared" si="9"/>
        <v/>
      </c>
      <c r="O300" s="33" t="str">
        <f>IFERROR(Tableau13[[#This Row],[Coût total présenté par le bénéficiaire]]*$F$7,"")</f>
        <v/>
      </c>
      <c r="P300" s="33" t="str">
        <f>IFERROR(Tableau13[[#This Row],[Montant de l''aide]]-Tableau13[[#This Row],[Montant de l''aide FEDER]],"")</f>
        <v/>
      </c>
    </row>
    <row r="301" spans="1:16" ht="13.5" customHeight="1" x14ac:dyDescent="0.35">
      <c r="A301" s="40"/>
      <c r="B301" s="40"/>
      <c r="C301" s="41"/>
      <c r="D301" s="41"/>
      <c r="E301" s="42" t="str">
        <f>IFERROR(VLOOKUP(D301,'OCS 2025'!$B$5:$E$16,3,0),"")</f>
        <v/>
      </c>
      <c r="F301" s="41"/>
      <c r="G301" s="43" t="str">
        <f>IFERROR(IF(Tableau13[[#This Row],[Codification BSCU]]="Groupage INTRANT, fret aérien","-",E301*F301),"")</f>
        <v/>
      </c>
      <c r="H301" s="44"/>
      <c r="I301" s="44"/>
      <c r="J301" s="45" t="str">
        <f t="shared" si="10"/>
        <v/>
      </c>
      <c r="K301" s="46"/>
      <c r="L301" s="46"/>
      <c r="M301" s="34" t="str">
        <f>IFERROR(IF(Tableau13[[#This Row],[Codification BSCU]]="Groupage INTRANT, fret aérien",E301*I301,G301*J301),"")</f>
        <v/>
      </c>
      <c r="N301" s="35" t="str">
        <f t="shared" si="9"/>
        <v/>
      </c>
      <c r="O301" s="33" t="str">
        <f>IFERROR(Tableau13[[#This Row],[Coût total présenté par le bénéficiaire]]*$F$7,"")</f>
        <v/>
      </c>
      <c r="P301" s="33" t="str">
        <f>IFERROR(Tableau13[[#This Row],[Montant de l''aide]]-Tableau13[[#This Row],[Montant de l''aide FEDER]],"")</f>
        <v/>
      </c>
    </row>
    <row r="302" spans="1:16" ht="13.5" customHeight="1" x14ac:dyDescent="0.35">
      <c r="A302" s="40"/>
      <c r="B302" s="40"/>
      <c r="C302" s="41"/>
      <c r="D302" s="41"/>
      <c r="E302" s="42" t="str">
        <f>IFERROR(VLOOKUP(D302,'OCS 2025'!$B$5:$E$16,3,0),"")</f>
        <v/>
      </c>
      <c r="F302" s="41"/>
      <c r="G302" s="43" t="str">
        <f>IFERROR(IF(Tableau13[[#This Row],[Codification BSCU]]="Groupage INTRANT, fret aérien","-",E302*F302),"")</f>
        <v/>
      </c>
      <c r="H302" s="44"/>
      <c r="I302" s="44"/>
      <c r="J302" s="45" t="str">
        <f t="shared" si="10"/>
        <v/>
      </c>
      <c r="K302" s="46"/>
      <c r="L302" s="46"/>
      <c r="M302" s="34" t="str">
        <f>IFERROR(IF(Tableau13[[#This Row],[Codification BSCU]]="Groupage INTRANT, fret aérien",E302*I302,G302*J302),"")</f>
        <v/>
      </c>
      <c r="N302" s="35" t="str">
        <f t="shared" si="9"/>
        <v/>
      </c>
      <c r="O302" s="33" t="str">
        <f>IFERROR(Tableau13[[#This Row],[Coût total présenté par le bénéficiaire]]*$F$7,"")</f>
        <v/>
      </c>
      <c r="P302" s="33" t="str">
        <f>IFERROR(Tableau13[[#This Row],[Montant de l''aide]]-Tableau13[[#This Row],[Montant de l''aide FEDER]],"")</f>
        <v/>
      </c>
    </row>
    <row r="303" spans="1:16" ht="13.5" customHeight="1" x14ac:dyDescent="0.35">
      <c r="A303" s="40"/>
      <c r="B303" s="40"/>
      <c r="C303" s="41"/>
      <c r="D303" s="41"/>
      <c r="E303" s="42" t="str">
        <f>IFERROR(VLOOKUP(D303,'OCS 2025'!$B$5:$E$16,3,0),"")</f>
        <v/>
      </c>
      <c r="F303" s="41"/>
      <c r="G303" s="43" t="str">
        <f>IFERROR(IF(Tableau13[[#This Row],[Codification BSCU]]="Groupage INTRANT, fret aérien","-",E303*F303),"")</f>
        <v/>
      </c>
      <c r="H303" s="44"/>
      <c r="I303" s="44"/>
      <c r="J303" s="45" t="str">
        <f t="shared" si="10"/>
        <v/>
      </c>
      <c r="K303" s="46"/>
      <c r="L303" s="46"/>
      <c r="M303" s="34" t="str">
        <f>IFERROR(IF(Tableau13[[#This Row],[Codification BSCU]]="Groupage INTRANT, fret aérien",E303*I303,G303*J303),"")</f>
        <v/>
      </c>
      <c r="N303" s="35" t="str">
        <f t="shared" si="9"/>
        <v/>
      </c>
      <c r="O303" s="33" t="str">
        <f>IFERROR(Tableau13[[#This Row],[Coût total présenté par le bénéficiaire]]*$F$7,"")</f>
        <v/>
      </c>
      <c r="P303" s="33" t="str">
        <f>IFERROR(Tableau13[[#This Row],[Montant de l''aide]]-Tableau13[[#This Row],[Montant de l''aide FEDER]],"")</f>
        <v/>
      </c>
    </row>
    <row r="304" spans="1:16" ht="13.5" customHeight="1" x14ac:dyDescent="0.35">
      <c r="A304" s="40"/>
      <c r="B304" s="40"/>
      <c r="C304" s="41"/>
      <c r="D304" s="41"/>
      <c r="E304" s="42" t="str">
        <f>IFERROR(VLOOKUP(D304,'OCS 2025'!$B$5:$E$16,3,0),"")</f>
        <v/>
      </c>
      <c r="F304" s="41"/>
      <c r="G304" s="43" t="str">
        <f>IFERROR(IF(Tableau13[[#This Row],[Codification BSCU]]="Groupage INTRANT, fret aérien","-",E304*F304),"")</f>
        <v/>
      </c>
      <c r="H304" s="44"/>
      <c r="I304" s="44"/>
      <c r="J304" s="45" t="str">
        <f t="shared" si="10"/>
        <v/>
      </c>
      <c r="K304" s="46"/>
      <c r="L304" s="46"/>
      <c r="M304" s="34" t="str">
        <f>IFERROR(IF(Tableau13[[#This Row],[Codification BSCU]]="Groupage INTRANT, fret aérien",E304*I304,G304*J304),"")</f>
        <v/>
      </c>
      <c r="N304" s="35" t="str">
        <f t="shared" si="9"/>
        <v/>
      </c>
      <c r="O304" s="33" t="str">
        <f>IFERROR(Tableau13[[#This Row],[Coût total présenté par le bénéficiaire]]*$F$7,"")</f>
        <v/>
      </c>
      <c r="P304" s="33" t="str">
        <f>IFERROR(Tableau13[[#This Row],[Montant de l''aide]]-Tableau13[[#This Row],[Montant de l''aide FEDER]],"")</f>
        <v/>
      </c>
    </row>
    <row r="305" spans="1:16" ht="13.5" customHeight="1" x14ac:dyDescent="0.35">
      <c r="A305" s="40"/>
      <c r="B305" s="40"/>
      <c r="C305" s="41"/>
      <c r="D305" s="41"/>
      <c r="E305" s="42" t="str">
        <f>IFERROR(VLOOKUP(D305,'OCS 2025'!$B$5:$E$16,3,0),"")</f>
        <v/>
      </c>
      <c r="F305" s="41"/>
      <c r="G305" s="43" t="str">
        <f>IFERROR(IF(Tableau13[[#This Row],[Codification BSCU]]="Groupage INTRANT, fret aérien","-",E305*F305),"")</f>
        <v/>
      </c>
      <c r="H305" s="44"/>
      <c r="I305" s="44"/>
      <c r="J305" s="45" t="str">
        <f t="shared" si="10"/>
        <v/>
      </c>
      <c r="K305" s="46"/>
      <c r="L305" s="46"/>
      <c r="M305" s="34" t="str">
        <f>IFERROR(IF(Tableau13[[#This Row],[Codification BSCU]]="Groupage INTRANT, fret aérien",E305*I305,G305*J305),"")</f>
        <v/>
      </c>
      <c r="N305" s="35" t="str">
        <f t="shared" si="9"/>
        <v/>
      </c>
      <c r="O305" s="33" t="str">
        <f>IFERROR(Tableau13[[#This Row],[Coût total présenté par le bénéficiaire]]*$F$7,"")</f>
        <v/>
      </c>
      <c r="P305" s="33" t="str">
        <f>IFERROR(Tableau13[[#This Row],[Montant de l''aide]]-Tableau13[[#This Row],[Montant de l''aide FEDER]],"")</f>
        <v/>
      </c>
    </row>
    <row r="306" spans="1:16" ht="13.5" customHeight="1" x14ac:dyDescent="0.35">
      <c r="A306" s="40"/>
      <c r="B306" s="40"/>
      <c r="C306" s="41"/>
      <c r="D306" s="41"/>
      <c r="E306" s="42" t="str">
        <f>IFERROR(VLOOKUP(D306,'OCS 2025'!$B$5:$E$16,3,0),"")</f>
        <v/>
      </c>
      <c r="F306" s="41"/>
      <c r="G306" s="43" t="str">
        <f>IFERROR(IF(Tableau13[[#This Row],[Codification BSCU]]="Groupage INTRANT, fret aérien","-",E306*F306),"")</f>
        <v/>
      </c>
      <c r="H306" s="44"/>
      <c r="I306" s="44"/>
      <c r="J306" s="45" t="str">
        <f t="shared" si="10"/>
        <v/>
      </c>
      <c r="K306" s="46"/>
      <c r="L306" s="46"/>
      <c r="M306" s="34" t="str">
        <f>IFERROR(IF(Tableau13[[#This Row],[Codification BSCU]]="Groupage INTRANT, fret aérien",E306*I306,G306*J306),"")</f>
        <v/>
      </c>
      <c r="N306" s="35" t="str">
        <f t="shared" si="9"/>
        <v/>
      </c>
      <c r="O306" s="33" t="str">
        <f>IFERROR(Tableau13[[#This Row],[Coût total présenté par le bénéficiaire]]*$F$7,"")</f>
        <v/>
      </c>
      <c r="P306" s="33" t="str">
        <f>IFERROR(Tableau13[[#This Row],[Montant de l''aide]]-Tableau13[[#This Row],[Montant de l''aide FEDER]],"")</f>
        <v/>
      </c>
    </row>
    <row r="307" spans="1:16" ht="13.5" customHeight="1" x14ac:dyDescent="0.35">
      <c r="A307" s="40"/>
      <c r="B307" s="40"/>
      <c r="C307" s="41"/>
      <c r="D307" s="41"/>
      <c r="E307" s="42" t="str">
        <f>IFERROR(VLOOKUP(D307,'OCS 2025'!$B$5:$E$16,3,0),"")</f>
        <v/>
      </c>
      <c r="F307" s="41"/>
      <c r="G307" s="43" t="str">
        <f>IFERROR(IF(Tableau13[[#This Row],[Codification BSCU]]="Groupage INTRANT, fret aérien","-",E307*F307),"")</f>
        <v/>
      </c>
      <c r="H307" s="44"/>
      <c r="I307" s="44"/>
      <c r="J307" s="45" t="str">
        <f t="shared" si="10"/>
        <v/>
      </c>
      <c r="K307" s="46"/>
      <c r="L307" s="46"/>
      <c r="M307" s="34" t="str">
        <f>IFERROR(IF(Tableau13[[#This Row],[Codification BSCU]]="Groupage INTRANT, fret aérien",E307*I307,G307*J307),"")</f>
        <v/>
      </c>
      <c r="N307" s="35" t="str">
        <f t="shared" si="9"/>
        <v/>
      </c>
      <c r="O307" s="33" t="str">
        <f>IFERROR(Tableau13[[#This Row],[Coût total présenté par le bénéficiaire]]*$F$7,"")</f>
        <v/>
      </c>
      <c r="P307" s="33" t="str">
        <f>IFERROR(Tableau13[[#This Row],[Montant de l''aide]]-Tableau13[[#This Row],[Montant de l''aide FEDER]],"")</f>
        <v/>
      </c>
    </row>
    <row r="308" spans="1:16" ht="13.5" customHeight="1" x14ac:dyDescent="0.35">
      <c r="A308" s="40"/>
      <c r="B308" s="40"/>
      <c r="C308" s="41"/>
      <c r="D308" s="41"/>
      <c r="E308" s="42" t="str">
        <f>IFERROR(VLOOKUP(D308,'OCS 2025'!$B$5:$E$16,3,0),"")</f>
        <v/>
      </c>
      <c r="F308" s="41"/>
      <c r="G308" s="43" t="str">
        <f>IFERROR(IF(Tableau13[[#This Row],[Codification BSCU]]="Groupage INTRANT, fret aérien","-",E308*F308),"")</f>
        <v/>
      </c>
      <c r="H308" s="44"/>
      <c r="I308" s="44"/>
      <c r="J308" s="45" t="str">
        <f t="shared" si="10"/>
        <v/>
      </c>
      <c r="K308" s="46"/>
      <c r="L308" s="46"/>
      <c r="M308" s="34" t="str">
        <f>IFERROR(IF(Tableau13[[#This Row],[Codification BSCU]]="Groupage INTRANT, fret aérien",E308*I308,G308*J308),"")</f>
        <v/>
      </c>
      <c r="N308" s="35" t="str">
        <f t="shared" si="9"/>
        <v/>
      </c>
      <c r="O308" s="33" t="str">
        <f>IFERROR(Tableau13[[#This Row],[Coût total présenté par le bénéficiaire]]*$F$7,"")</f>
        <v/>
      </c>
      <c r="P308" s="33" t="str">
        <f>IFERROR(Tableau13[[#This Row],[Montant de l''aide]]-Tableau13[[#This Row],[Montant de l''aide FEDER]],"")</f>
        <v/>
      </c>
    </row>
    <row r="309" spans="1:16" ht="13.5" customHeight="1" x14ac:dyDescent="0.35">
      <c r="A309" s="40"/>
      <c r="B309" s="40"/>
      <c r="C309" s="41"/>
      <c r="D309" s="41"/>
      <c r="E309" s="42" t="str">
        <f>IFERROR(VLOOKUP(D309,'OCS 2025'!$B$5:$E$16,3,0),"")</f>
        <v/>
      </c>
      <c r="F309" s="41"/>
      <c r="G309" s="43" t="str">
        <f>IFERROR(IF(Tableau13[[#This Row],[Codification BSCU]]="Groupage INTRANT, fret aérien","-",E309*F309),"")</f>
        <v/>
      </c>
      <c r="H309" s="44"/>
      <c r="I309" s="44"/>
      <c r="J309" s="45" t="str">
        <f t="shared" si="10"/>
        <v/>
      </c>
      <c r="K309" s="46"/>
      <c r="L309" s="46"/>
      <c r="M309" s="34" t="str">
        <f>IFERROR(IF(Tableau13[[#This Row],[Codification BSCU]]="Groupage INTRANT, fret aérien",E309*I309,G309*J309),"")</f>
        <v/>
      </c>
      <c r="N309" s="35" t="str">
        <f t="shared" si="9"/>
        <v/>
      </c>
      <c r="O309" s="33" t="str">
        <f>IFERROR(Tableau13[[#This Row],[Coût total présenté par le bénéficiaire]]*$F$7,"")</f>
        <v/>
      </c>
      <c r="P309" s="33" t="str">
        <f>IFERROR(Tableau13[[#This Row],[Montant de l''aide]]-Tableau13[[#This Row],[Montant de l''aide FEDER]],"")</f>
        <v/>
      </c>
    </row>
    <row r="310" spans="1:16" ht="13.5" customHeight="1" x14ac:dyDescent="0.35">
      <c r="A310" s="40"/>
      <c r="B310" s="40"/>
      <c r="C310" s="41"/>
      <c r="D310" s="41"/>
      <c r="E310" s="42" t="str">
        <f>IFERROR(VLOOKUP(D310,'OCS 2025'!$B$5:$E$16,3,0),"")</f>
        <v/>
      </c>
      <c r="F310" s="41"/>
      <c r="G310" s="43" t="str">
        <f>IFERROR(IF(Tableau13[[#This Row],[Codification BSCU]]="Groupage INTRANT, fret aérien","-",E310*F310),"")</f>
        <v/>
      </c>
      <c r="H310" s="44"/>
      <c r="I310" s="44"/>
      <c r="J310" s="45" t="str">
        <f t="shared" si="10"/>
        <v/>
      </c>
      <c r="K310" s="46"/>
      <c r="L310" s="46"/>
      <c r="M310" s="34" t="str">
        <f>IFERROR(IF(Tableau13[[#This Row],[Codification BSCU]]="Groupage INTRANT, fret aérien",E310*I310,G310*J310),"")</f>
        <v/>
      </c>
      <c r="N310" s="35" t="str">
        <f t="shared" si="9"/>
        <v/>
      </c>
      <c r="O310" s="33" t="str">
        <f>IFERROR(Tableau13[[#This Row],[Coût total présenté par le bénéficiaire]]*$F$7,"")</f>
        <v/>
      </c>
      <c r="P310" s="33" t="str">
        <f>IFERROR(Tableau13[[#This Row],[Montant de l''aide]]-Tableau13[[#This Row],[Montant de l''aide FEDER]],"")</f>
        <v/>
      </c>
    </row>
    <row r="311" spans="1:16" ht="13.5" customHeight="1" x14ac:dyDescent="0.35">
      <c r="A311" s="40"/>
      <c r="B311" s="40"/>
      <c r="C311" s="41"/>
      <c r="D311" s="41"/>
      <c r="E311" s="42" t="str">
        <f>IFERROR(VLOOKUP(D311,'OCS 2025'!$B$5:$E$16,3,0),"")</f>
        <v/>
      </c>
      <c r="F311" s="41"/>
      <c r="G311" s="43" t="str">
        <f>IFERROR(IF(Tableau13[[#This Row],[Codification BSCU]]="Groupage INTRANT, fret aérien","-",E311*F311),"")</f>
        <v/>
      </c>
      <c r="H311" s="44"/>
      <c r="I311" s="44"/>
      <c r="J311" s="45" t="str">
        <f t="shared" si="10"/>
        <v/>
      </c>
      <c r="K311" s="46"/>
      <c r="L311" s="46"/>
      <c r="M311" s="34" t="str">
        <f>IFERROR(IF(Tableau13[[#This Row],[Codification BSCU]]="Groupage INTRANT, fret aérien",E311*I311,G311*J311),"")</f>
        <v/>
      </c>
      <c r="N311" s="35" t="str">
        <f t="shared" si="9"/>
        <v/>
      </c>
      <c r="O311" s="33" t="str">
        <f>IFERROR(Tableau13[[#This Row],[Coût total présenté par le bénéficiaire]]*$F$7,"")</f>
        <v/>
      </c>
      <c r="P311" s="33" t="str">
        <f>IFERROR(Tableau13[[#This Row],[Montant de l''aide]]-Tableau13[[#This Row],[Montant de l''aide FEDER]],"")</f>
        <v/>
      </c>
    </row>
    <row r="312" spans="1:16" ht="13.5" customHeight="1" x14ac:dyDescent="0.35">
      <c r="A312" s="40"/>
      <c r="B312" s="40"/>
      <c r="C312" s="41"/>
      <c r="D312" s="41"/>
      <c r="E312" s="42" t="str">
        <f>IFERROR(VLOOKUP(D312,'OCS 2025'!$B$5:$E$16,3,0),"")</f>
        <v/>
      </c>
      <c r="F312" s="41"/>
      <c r="G312" s="43" t="str">
        <f>IFERROR(IF(Tableau13[[#This Row],[Codification BSCU]]="Groupage INTRANT, fret aérien","-",E312*F312),"")</f>
        <v/>
      </c>
      <c r="H312" s="44"/>
      <c r="I312" s="44"/>
      <c r="J312" s="45" t="str">
        <f t="shared" si="10"/>
        <v/>
      </c>
      <c r="K312" s="46"/>
      <c r="L312" s="46"/>
      <c r="M312" s="34" t="str">
        <f>IFERROR(IF(Tableau13[[#This Row],[Codification BSCU]]="Groupage INTRANT, fret aérien",E312*I312,G312*J312),"")</f>
        <v/>
      </c>
      <c r="N312" s="35" t="str">
        <f t="shared" si="9"/>
        <v/>
      </c>
      <c r="O312" s="33" t="str">
        <f>IFERROR(Tableau13[[#This Row],[Coût total présenté par le bénéficiaire]]*$F$7,"")</f>
        <v/>
      </c>
      <c r="P312" s="33" t="str">
        <f>IFERROR(Tableau13[[#This Row],[Montant de l''aide]]-Tableau13[[#This Row],[Montant de l''aide FEDER]],"")</f>
        <v/>
      </c>
    </row>
    <row r="313" spans="1:16" ht="13.5" customHeight="1" x14ac:dyDescent="0.35">
      <c r="A313" s="40"/>
      <c r="B313" s="40"/>
      <c r="C313" s="41"/>
      <c r="D313" s="41"/>
      <c r="E313" s="42" t="str">
        <f>IFERROR(VLOOKUP(D313,'OCS 2025'!$B$5:$E$16,3,0),"")</f>
        <v/>
      </c>
      <c r="F313" s="41"/>
      <c r="G313" s="43" t="str">
        <f>IFERROR(IF(Tableau13[[#This Row],[Codification BSCU]]="Groupage INTRANT, fret aérien","-",E313*F313),"")</f>
        <v/>
      </c>
      <c r="H313" s="44"/>
      <c r="I313" s="44"/>
      <c r="J313" s="45" t="str">
        <f t="shared" si="10"/>
        <v/>
      </c>
      <c r="K313" s="46"/>
      <c r="L313" s="46"/>
      <c r="M313" s="34" t="str">
        <f>IFERROR(IF(Tableau13[[#This Row],[Codification BSCU]]="Groupage INTRANT, fret aérien",E313*I313,G313*J313),"")</f>
        <v/>
      </c>
      <c r="N313" s="35" t="str">
        <f t="shared" si="9"/>
        <v/>
      </c>
      <c r="O313" s="33" t="str">
        <f>IFERROR(Tableau13[[#This Row],[Coût total présenté par le bénéficiaire]]*$F$7,"")</f>
        <v/>
      </c>
      <c r="P313" s="33" t="str">
        <f>IFERROR(Tableau13[[#This Row],[Montant de l''aide]]-Tableau13[[#This Row],[Montant de l''aide FEDER]],"")</f>
        <v/>
      </c>
    </row>
    <row r="314" spans="1:16" ht="13.5" customHeight="1" x14ac:dyDescent="0.35">
      <c r="A314" s="40"/>
      <c r="B314" s="40"/>
      <c r="C314" s="41"/>
      <c r="D314" s="41"/>
      <c r="E314" s="42" t="str">
        <f>IFERROR(VLOOKUP(D314,'OCS 2025'!$B$5:$E$16,3,0),"")</f>
        <v/>
      </c>
      <c r="F314" s="41"/>
      <c r="G314" s="43" t="str">
        <f>IFERROR(IF(Tableau13[[#This Row],[Codification BSCU]]="Groupage INTRANT, fret aérien","-",E314*F314),"")</f>
        <v/>
      </c>
      <c r="H314" s="44"/>
      <c r="I314" s="44"/>
      <c r="J314" s="45" t="str">
        <f t="shared" si="10"/>
        <v/>
      </c>
      <c r="K314" s="46"/>
      <c r="L314" s="46"/>
      <c r="M314" s="34" t="str">
        <f>IFERROR(IF(Tableau13[[#This Row],[Codification BSCU]]="Groupage INTRANT, fret aérien",E314*I314,G314*J314),"")</f>
        <v/>
      </c>
      <c r="N314" s="35" t="str">
        <f t="shared" si="9"/>
        <v/>
      </c>
      <c r="O314" s="33" t="str">
        <f>IFERROR(Tableau13[[#This Row],[Coût total présenté par le bénéficiaire]]*$F$7,"")</f>
        <v/>
      </c>
      <c r="P314" s="33" t="str">
        <f>IFERROR(Tableau13[[#This Row],[Montant de l''aide]]-Tableau13[[#This Row],[Montant de l''aide FEDER]],"")</f>
        <v/>
      </c>
    </row>
    <row r="315" spans="1:16" ht="13.5" customHeight="1" x14ac:dyDescent="0.35">
      <c r="A315" s="40"/>
      <c r="B315" s="40"/>
      <c r="C315" s="41"/>
      <c r="D315" s="41"/>
      <c r="E315" s="42" t="str">
        <f>IFERROR(VLOOKUP(D315,'OCS 2025'!$B$5:$E$16,3,0),"")</f>
        <v/>
      </c>
      <c r="F315" s="41"/>
      <c r="G315" s="43" t="str">
        <f>IFERROR(IF(Tableau13[[#This Row],[Codification BSCU]]="Groupage INTRANT, fret aérien","-",E315*F315),"")</f>
        <v/>
      </c>
      <c r="H315" s="44"/>
      <c r="I315" s="44"/>
      <c r="J315" s="45" t="str">
        <f t="shared" si="10"/>
        <v/>
      </c>
      <c r="K315" s="46"/>
      <c r="L315" s="46"/>
      <c r="M315" s="34" t="str">
        <f>IFERROR(IF(Tableau13[[#This Row],[Codification BSCU]]="Groupage INTRANT, fret aérien",E315*I315,G315*J315),"")</f>
        <v/>
      </c>
      <c r="N315" s="35" t="str">
        <f t="shared" si="9"/>
        <v/>
      </c>
      <c r="O315" s="33" t="str">
        <f>IFERROR(Tableau13[[#This Row],[Coût total présenté par le bénéficiaire]]*$F$7,"")</f>
        <v/>
      </c>
      <c r="P315" s="33" t="str">
        <f>IFERROR(Tableau13[[#This Row],[Montant de l''aide]]-Tableau13[[#This Row],[Montant de l''aide FEDER]],"")</f>
        <v/>
      </c>
    </row>
    <row r="316" spans="1:16" ht="13.5" customHeight="1" x14ac:dyDescent="0.35">
      <c r="A316" s="40"/>
      <c r="B316" s="40"/>
      <c r="C316" s="41"/>
      <c r="D316" s="41"/>
      <c r="E316" s="42" t="str">
        <f>IFERROR(VLOOKUP(D316,'OCS 2025'!$B$5:$E$16,3,0),"")</f>
        <v/>
      </c>
      <c r="F316" s="41"/>
      <c r="G316" s="43" t="str">
        <f>IFERROR(IF(Tableau13[[#This Row],[Codification BSCU]]="Groupage INTRANT, fret aérien","-",E316*F316),"")</f>
        <v/>
      </c>
      <c r="H316" s="44"/>
      <c r="I316" s="44"/>
      <c r="J316" s="45" t="str">
        <f t="shared" si="10"/>
        <v/>
      </c>
      <c r="K316" s="46"/>
      <c r="L316" s="46"/>
      <c r="M316" s="34" t="str">
        <f>IFERROR(IF(Tableau13[[#This Row],[Codification BSCU]]="Groupage INTRANT, fret aérien",E316*I316,G316*J316),"")</f>
        <v/>
      </c>
      <c r="N316" s="35" t="str">
        <f t="shared" si="9"/>
        <v/>
      </c>
      <c r="O316" s="33" t="str">
        <f>IFERROR(Tableau13[[#This Row],[Coût total présenté par le bénéficiaire]]*$F$7,"")</f>
        <v/>
      </c>
      <c r="P316" s="33" t="str">
        <f>IFERROR(Tableau13[[#This Row],[Montant de l''aide]]-Tableau13[[#This Row],[Montant de l''aide FEDER]],"")</f>
        <v/>
      </c>
    </row>
    <row r="317" spans="1:16" ht="13.5" customHeight="1" x14ac:dyDescent="0.35">
      <c r="A317" s="40"/>
      <c r="B317" s="40"/>
      <c r="C317" s="41"/>
      <c r="D317" s="41"/>
      <c r="E317" s="42" t="str">
        <f>IFERROR(VLOOKUP(D317,'OCS 2025'!$B$5:$E$16,3,0),"")</f>
        <v/>
      </c>
      <c r="F317" s="41"/>
      <c r="G317" s="43" t="str">
        <f>IFERROR(IF(Tableau13[[#This Row],[Codification BSCU]]="Groupage INTRANT, fret aérien","-",E317*F317),"")</f>
        <v/>
      </c>
      <c r="H317" s="44"/>
      <c r="I317" s="44"/>
      <c r="J317" s="45" t="str">
        <f t="shared" si="10"/>
        <v/>
      </c>
      <c r="K317" s="46"/>
      <c r="L317" s="46"/>
      <c r="M317" s="34" t="str">
        <f>IFERROR(IF(Tableau13[[#This Row],[Codification BSCU]]="Groupage INTRANT, fret aérien",E317*I317,G317*J317),"")</f>
        <v/>
      </c>
      <c r="N317" s="35" t="str">
        <f t="shared" si="9"/>
        <v/>
      </c>
      <c r="O317" s="33" t="str">
        <f>IFERROR(Tableau13[[#This Row],[Coût total présenté par le bénéficiaire]]*$F$7,"")</f>
        <v/>
      </c>
      <c r="P317" s="33" t="str">
        <f>IFERROR(Tableau13[[#This Row],[Montant de l''aide]]-Tableau13[[#This Row],[Montant de l''aide FEDER]],"")</f>
        <v/>
      </c>
    </row>
    <row r="318" spans="1:16" ht="13.5" customHeight="1" x14ac:dyDescent="0.35">
      <c r="A318" s="40"/>
      <c r="B318" s="40"/>
      <c r="C318" s="41"/>
      <c r="D318" s="41"/>
      <c r="E318" s="42" t="str">
        <f>IFERROR(VLOOKUP(D318,'OCS 2025'!$B$5:$E$16,3,0),"")</f>
        <v/>
      </c>
      <c r="F318" s="41"/>
      <c r="G318" s="43" t="str">
        <f>IFERROR(IF(Tableau13[[#This Row],[Codification BSCU]]="Groupage INTRANT, fret aérien","-",E318*F318),"")</f>
        <v/>
      </c>
      <c r="H318" s="44"/>
      <c r="I318" s="44"/>
      <c r="J318" s="45" t="str">
        <f t="shared" si="10"/>
        <v/>
      </c>
      <c r="K318" s="46"/>
      <c r="L318" s="46"/>
      <c r="M318" s="34" t="str">
        <f>IFERROR(IF(Tableau13[[#This Row],[Codification BSCU]]="Groupage INTRANT, fret aérien",E318*I318,G318*J318),"")</f>
        <v/>
      </c>
      <c r="N318" s="35" t="str">
        <f t="shared" si="9"/>
        <v/>
      </c>
      <c r="O318" s="33" t="str">
        <f>IFERROR(Tableau13[[#This Row],[Coût total présenté par le bénéficiaire]]*$F$7,"")</f>
        <v/>
      </c>
      <c r="P318" s="33" t="str">
        <f>IFERROR(Tableau13[[#This Row],[Montant de l''aide]]-Tableau13[[#This Row],[Montant de l''aide FEDER]],"")</f>
        <v/>
      </c>
    </row>
    <row r="319" spans="1:16" ht="13.5" customHeight="1" x14ac:dyDescent="0.35">
      <c r="A319" s="40"/>
      <c r="B319" s="40"/>
      <c r="C319" s="41"/>
      <c r="D319" s="41"/>
      <c r="E319" s="42" t="str">
        <f>IFERROR(VLOOKUP(D319,'OCS 2025'!$B$5:$E$16,3,0),"")</f>
        <v/>
      </c>
      <c r="F319" s="41"/>
      <c r="G319" s="43" t="str">
        <f>IFERROR(IF(Tableau13[[#This Row],[Codification BSCU]]="Groupage INTRANT, fret aérien","-",E319*F319),"")</f>
        <v/>
      </c>
      <c r="H319" s="44"/>
      <c r="I319" s="44"/>
      <c r="J319" s="45" t="str">
        <f t="shared" si="10"/>
        <v/>
      </c>
      <c r="K319" s="46"/>
      <c r="L319" s="46"/>
      <c r="M319" s="34" t="str">
        <f>IFERROR(IF(Tableau13[[#This Row],[Codification BSCU]]="Groupage INTRANT, fret aérien",E319*I319,G319*J319),"")</f>
        <v/>
      </c>
      <c r="N319" s="35" t="str">
        <f t="shared" si="9"/>
        <v/>
      </c>
      <c r="O319" s="33" t="str">
        <f>IFERROR(Tableau13[[#This Row],[Coût total présenté par le bénéficiaire]]*$F$7,"")</f>
        <v/>
      </c>
      <c r="P319" s="33" t="str">
        <f>IFERROR(Tableau13[[#This Row],[Montant de l''aide]]-Tableau13[[#This Row],[Montant de l''aide FEDER]],"")</f>
        <v/>
      </c>
    </row>
    <row r="320" spans="1:16" ht="13.5" customHeight="1" x14ac:dyDescent="0.35">
      <c r="A320" s="40"/>
      <c r="B320" s="40"/>
      <c r="C320" s="41"/>
      <c r="D320" s="41"/>
      <c r="E320" s="42" t="str">
        <f>IFERROR(VLOOKUP(D320,'OCS 2025'!$B$5:$E$16,3,0),"")</f>
        <v/>
      </c>
      <c r="F320" s="41"/>
      <c r="G320" s="43" t="str">
        <f>IFERROR(IF(Tableau13[[#This Row],[Codification BSCU]]="Groupage INTRANT, fret aérien","-",E320*F320),"")</f>
        <v/>
      </c>
      <c r="H320" s="44"/>
      <c r="I320" s="44"/>
      <c r="J320" s="45" t="str">
        <f t="shared" si="10"/>
        <v/>
      </c>
      <c r="K320" s="46"/>
      <c r="L320" s="46"/>
      <c r="M320" s="34" t="str">
        <f>IFERROR(IF(Tableau13[[#This Row],[Codification BSCU]]="Groupage INTRANT, fret aérien",E320*I320,G320*J320),"")</f>
        <v/>
      </c>
      <c r="N320" s="35" t="str">
        <f t="shared" si="9"/>
        <v/>
      </c>
      <c r="O320" s="33" t="str">
        <f>IFERROR(Tableau13[[#This Row],[Coût total présenté par le bénéficiaire]]*$F$7,"")</f>
        <v/>
      </c>
      <c r="P320" s="33" t="str">
        <f>IFERROR(Tableau13[[#This Row],[Montant de l''aide]]-Tableau13[[#This Row],[Montant de l''aide FEDER]],"")</f>
        <v/>
      </c>
    </row>
    <row r="321" spans="1:16" ht="13.5" customHeight="1" x14ac:dyDescent="0.35">
      <c r="A321" s="40"/>
      <c r="B321" s="40"/>
      <c r="C321" s="41"/>
      <c r="D321" s="41"/>
      <c r="E321" s="42" t="str">
        <f>IFERROR(VLOOKUP(D321,'OCS 2025'!$B$5:$E$16,3,0),"")</f>
        <v/>
      </c>
      <c r="F321" s="41"/>
      <c r="G321" s="43" t="str">
        <f>IFERROR(IF(Tableau13[[#This Row],[Codification BSCU]]="Groupage INTRANT, fret aérien","-",E321*F321),"")</f>
        <v/>
      </c>
      <c r="H321" s="44"/>
      <c r="I321" s="44"/>
      <c r="J321" s="45" t="str">
        <f t="shared" si="10"/>
        <v/>
      </c>
      <c r="K321" s="46"/>
      <c r="L321" s="46"/>
      <c r="M321" s="34" t="str">
        <f>IFERROR(IF(Tableau13[[#This Row],[Codification BSCU]]="Groupage INTRANT, fret aérien",E321*I321,G321*J321),"")</f>
        <v/>
      </c>
      <c r="N321" s="35" t="str">
        <f t="shared" si="9"/>
        <v/>
      </c>
      <c r="O321" s="33" t="str">
        <f>IFERROR(Tableau13[[#This Row],[Coût total présenté par le bénéficiaire]]*$F$7,"")</f>
        <v/>
      </c>
      <c r="P321" s="33" t="str">
        <f>IFERROR(Tableau13[[#This Row],[Montant de l''aide]]-Tableau13[[#This Row],[Montant de l''aide FEDER]],"")</f>
        <v/>
      </c>
    </row>
    <row r="322" spans="1:16" ht="13.5" customHeight="1" x14ac:dyDescent="0.35">
      <c r="A322" s="40"/>
      <c r="B322" s="40"/>
      <c r="C322" s="41"/>
      <c r="D322" s="41"/>
      <c r="E322" s="42" t="str">
        <f>IFERROR(VLOOKUP(D322,'OCS 2025'!$B$5:$E$16,3,0),"")</f>
        <v/>
      </c>
      <c r="F322" s="41"/>
      <c r="G322" s="43" t="str">
        <f>IFERROR(IF(Tableau13[[#This Row],[Codification BSCU]]="Groupage INTRANT, fret aérien","-",E322*F322),"")</f>
        <v/>
      </c>
      <c r="H322" s="44"/>
      <c r="I322" s="44"/>
      <c r="J322" s="45" t="str">
        <f t="shared" si="10"/>
        <v/>
      </c>
      <c r="K322" s="46"/>
      <c r="L322" s="46"/>
      <c r="M322" s="34" t="str">
        <f>IFERROR(IF(Tableau13[[#This Row],[Codification BSCU]]="Groupage INTRANT, fret aérien",E322*I322,G322*J322),"")</f>
        <v/>
      </c>
      <c r="N322" s="35" t="str">
        <f t="shared" si="9"/>
        <v/>
      </c>
      <c r="O322" s="33" t="str">
        <f>IFERROR(Tableau13[[#This Row],[Coût total présenté par le bénéficiaire]]*$F$7,"")</f>
        <v/>
      </c>
      <c r="P322" s="33" t="str">
        <f>IFERROR(Tableau13[[#This Row],[Montant de l''aide]]-Tableau13[[#This Row],[Montant de l''aide FEDER]],"")</f>
        <v/>
      </c>
    </row>
    <row r="323" spans="1:16" ht="13.5" customHeight="1" x14ac:dyDescent="0.35">
      <c r="A323" s="40"/>
      <c r="B323" s="40"/>
      <c r="C323" s="41"/>
      <c r="D323" s="41"/>
      <c r="E323" s="42" t="str">
        <f>IFERROR(VLOOKUP(D323,'OCS 2025'!$B$5:$E$16,3,0),"")</f>
        <v/>
      </c>
      <c r="F323" s="41"/>
      <c r="G323" s="43" t="str">
        <f>IFERROR(IF(Tableau13[[#This Row],[Codification BSCU]]="Groupage INTRANT, fret aérien","-",E323*F323),"")</f>
        <v/>
      </c>
      <c r="H323" s="44"/>
      <c r="I323" s="44"/>
      <c r="J323" s="45" t="str">
        <f t="shared" si="10"/>
        <v/>
      </c>
      <c r="K323" s="46"/>
      <c r="L323" s="46"/>
      <c r="M323" s="34" t="str">
        <f>IFERROR(IF(Tableau13[[#This Row],[Codification BSCU]]="Groupage INTRANT, fret aérien",E323*I323,G323*J323),"")</f>
        <v/>
      </c>
      <c r="N323" s="35" t="str">
        <f t="shared" si="9"/>
        <v/>
      </c>
      <c r="O323" s="33" t="str">
        <f>IFERROR(Tableau13[[#This Row],[Coût total présenté par le bénéficiaire]]*$F$7,"")</f>
        <v/>
      </c>
      <c r="P323" s="33" t="str">
        <f>IFERROR(Tableau13[[#This Row],[Montant de l''aide]]-Tableau13[[#This Row],[Montant de l''aide FEDER]],"")</f>
        <v/>
      </c>
    </row>
    <row r="324" spans="1:16" ht="13.5" customHeight="1" x14ac:dyDescent="0.35">
      <c r="A324" s="40"/>
      <c r="B324" s="40"/>
      <c r="C324" s="41"/>
      <c r="D324" s="41"/>
      <c r="E324" s="42" t="str">
        <f>IFERROR(VLOOKUP(D324,'OCS 2025'!$B$5:$E$16,3,0),"")</f>
        <v/>
      </c>
      <c r="F324" s="41"/>
      <c r="G324" s="43" t="str">
        <f>IFERROR(IF(Tableau13[[#This Row],[Codification BSCU]]="Groupage INTRANT, fret aérien","-",E324*F324),"")</f>
        <v/>
      </c>
      <c r="H324" s="44"/>
      <c r="I324" s="44"/>
      <c r="J324" s="45" t="str">
        <f t="shared" si="10"/>
        <v/>
      </c>
      <c r="K324" s="46"/>
      <c r="L324" s="46"/>
      <c r="M324" s="34" t="str">
        <f>IFERROR(IF(Tableau13[[#This Row],[Codification BSCU]]="Groupage INTRANT, fret aérien",E324*I324,G324*J324),"")</f>
        <v/>
      </c>
      <c r="N324" s="35" t="str">
        <f t="shared" si="9"/>
        <v/>
      </c>
      <c r="O324" s="33" t="str">
        <f>IFERROR(Tableau13[[#This Row],[Coût total présenté par le bénéficiaire]]*$F$7,"")</f>
        <v/>
      </c>
      <c r="P324" s="33" t="str">
        <f>IFERROR(Tableau13[[#This Row],[Montant de l''aide]]-Tableau13[[#This Row],[Montant de l''aide FEDER]],"")</f>
        <v/>
      </c>
    </row>
    <row r="325" spans="1:16" ht="13.5" customHeight="1" x14ac:dyDescent="0.35">
      <c r="A325" s="40"/>
      <c r="B325" s="40"/>
      <c r="C325" s="41"/>
      <c r="D325" s="41"/>
      <c r="E325" s="42" t="str">
        <f>IFERROR(VLOOKUP(D325,'OCS 2025'!$B$5:$E$16,3,0),"")</f>
        <v/>
      </c>
      <c r="F325" s="41"/>
      <c r="G325" s="43" t="str">
        <f>IFERROR(IF(Tableau13[[#This Row],[Codification BSCU]]="Groupage INTRANT, fret aérien","-",E325*F325),"")</f>
        <v/>
      </c>
      <c r="H325" s="44"/>
      <c r="I325" s="44"/>
      <c r="J325" s="45" t="str">
        <f t="shared" si="10"/>
        <v/>
      </c>
      <c r="K325" s="46"/>
      <c r="L325" s="46"/>
      <c r="M325" s="34" t="str">
        <f>IFERROR(IF(Tableau13[[#This Row],[Codification BSCU]]="Groupage INTRANT, fret aérien",E325*I325,G325*J325),"")</f>
        <v/>
      </c>
      <c r="N325" s="35" t="str">
        <f t="shared" si="9"/>
        <v/>
      </c>
      <c r="O325" s="33" t="str">
        <f>IFERROR(Tableau13[[#This Row],[Coût total présenté par le bénéficiaire]]*$F$7,"")</f>
        <v/>
      </c>
      <c r="P325" s="33" t="str">
        <f>IFERROR(Tableau13[[#This Row],[Montant de l''aide]]-Tableau13[[#This Row],[Montant de l''aide FEDER]],"")</f>
        <v/>
      </c>
    </row>
    <row r="326" spans="1:16" ht="13.5" customHeight="1" x14ac:dyDescent="0.35">
      <c r="A326" s="40"/>
      <c r="B326" s="40"/>
      <c r="C326" s="41"/>
      <c r="D326" s="41"/>
      <c r="E326" s="42" t="str">
        <f>IFERROR(VLOOKUP(D326,'OCS 2025'!$B$5:$E$16,3,0),"")</f>
        <v/>
      </c>
      <c r="F326" s="41"/>
      <c r="G326" s="43" t="str">
        <f>IFERROR(IF(Tableau13[[#This Row],[Codification BSCU]]="Groupage INTRANT, fret aérien","-",E326*F326),"")</f>
        <v/>
      </c>
      <c r="H326" s="44"/>
      <c r="I326" s="44"/>
      <c r="J326" s="45" t="str">
        <f t="shared" si="10"/>
        <v/>
      </c>
      <c r="K326" s="46"/>
      <c r="L326" s="46"/>
      <c r="M326" s="34" t="str">
        <f>IFERROR(IF(Tableau13[[#This Row],[Codification BSCU]]="Groupage INTRANT, fret aérien",E326*I326,G326*J326),"")</f>
        <v/>
      </c>
      <c r="N326" s="35" t="str">
        <f t="shared" si="9"/>
        <v/>
      </c>
      <c r="O326" s="33" t="str">
        <f>IFERROR(Tableau13[[#This Row],[Coût total présenté par le bénéficiaire]]*$F$7,"")</f>
        <v/>
      </c>
      <c r="P326" s="33" t="str">
        <f>IFERROR(Tableau13[[#This Row],[Montant de l''aide]]-Tableau13[[#This Row],[Montant de l''aide FEDER]],"")</f>
        <v/>
      </c>
    </row>
    <row r="327" spans="1:16" ht="13.5" customHeight="1" x14ac:dyDescent="0.35">
      <c r="A327" s="40"/>
      <c r="B327" s="40"/>
      <c r="C327" s="41"/>
      <c r="D327" s="41"/>
      <c r="E327" s="42" t="str">
        <f>IFERROR(VLOOKUP(D327,'OCS 2025'!$B$5:$E$16,3,0),"")</f>
        <v/>
      </c>
      <c r="F327" s="41"/>
      <c r="G327" s="43" t="str">
        <f>IFERROR(IF(Tableau13[[#This Row],[Codification BSCU]]="Groupage INTRANT, fret aérien","-",E327*F327),"")</f>
        <v/>
      </c>
      <c r="H327" s="44"/>
      <c r="I327" s="44"/>
      <c r="J327" s="45" t="str">
        <f t="shared" si="10"/>
        <v/>
      </c>
      <c r="K327" s="46"/>
      <c r="L327" s="46"/>
      <c r="M327" s="34" t="str">
        <f>IFERROR(IF(Tableau13[[#This Row],[Codification BSCU]]="Groupage INTRANT, fret aérien",E327*I327,G327*J327),"")</f>
        <v/>
      </c>
      <c r="N327" s="35" t="str">
        <f t="shared" si="9"/>
        <v/>
      </c>
      <c r="O327" s="33" t="str">
        <f>IFERROR(Tableau13[[#This Row],[Coût total présenté par le bénéficiaire]]*$F$7,"")</f>
        <v/>
      </c>
      <c r="P327" s="33" t="str">
        <f>IFERROR(Tableau13[[#This Row],[Montant de l''aide]]-Tableau13[[#This Row],[Montant de l''aide FEDER]],"")</f>
        <v/>
      </c>
    </row>
    <row r="328" spans="1:16" ht="13.5" customHeight="1" x14ac:dyDescent="0.35">
      <c r="A328" s="40"/>
      <c r="B328" s="40"/>
      <c r="C328" s="41"/>
      <c r="D328" s="41"/>
      <c r="E328" s="42" t="str">
        <f>IFERROR(VLOOKUP(D328,'OCS 2025'!$B$5:$E$16,3,0),"")</f>
        <v/>
      </c>
      <c r="F328" s="41"/>
      <c r="G328" s="43" t="str">
        <f>IFERROR(IF(Tableau13[[#This Row],[Codification BSCU]]="Groupage INTRANT, fret aérien","-",E328*F328),"")</f>
        <v/>
      </c>
      <c r="H328" s="44"/>
      <c r="I328" s="44"/>
      <c r="J328" s="45" t="str">
        <f t="shared" si="10"/>
        <v/>
      </c>
      <c r="K328" s="46"/>
      <c r="L328" s="46"/>
      <c r="M328" s="34" t="str">
        <f>IFERROR(IF(Tableau13[[#This Row],[Codification BSCU]]="Groupage INTRANT, fret aérien",E328*I328,G328*J328),"")</f>
        <v/>
      </c>
      <c r="N328" s="35" t="str">
        <f t="shared" si="9"/>
        <v/>
      </c>
      <c r="O328" s="33" t="str">
        <f>IFERROR(Tableau13[[#This Row],[Coût total présenté par le bénéficiaire]]*$F$7,"")</f>
        <v/>
      </c>
      <c r="P328" s="33" t="str">
        <f>IFERROR(Tableau13[[#This Row],[Montant de l''aide]]-Tableau13[[#This Row],[Montant de l''aide FEDER]],"")</f>
        <v/>
      </c>
    </row>
    <row r="329" spans="1:16" ht="13.5" customHeight="1" x14ac:dyDescent="0.35">
      <c r="A329" s="40"/>
      <c r="B329" s="40"/>
      <c r="C329" s="41"/>
      <c r="D329" s="41"/>
      <c r="E329" s="42" t="str">
        <f>IFERROR(VLOOKUP(D329,'OCS 2025'!$B$5:$E$16,3,0),"")</f>
        <v/>
      </c>
      <c r="F329" s="41"/>
      <c r="G329" s="43" t="str">
        <f>IFERROR(IF(Tableau13[[#This Row],[Codification BSCU]]="Groupage INTRANT, fret aérien","-",E329*F329),"")</f>
        <v/>
      </c>
      <c r="H329" s="44"/>
      <c r="I329" s="44"/>
      <c r="J329" s="45" t="str">
        <f t="shared" si="10"/>
        <v/>
      </c>
      <c r="K329" s="46"/>
      <c r="L329" s="46"/>
      <c r="M329" s="34" t="str">
        <f>IFERROR(IF(Tableau13[[#This Row],[Codification BSCU]]="Groupage INTRANT, fret aérien",E329*I329,G329*J329),"")</f>
        <v/>
      </c>
      <c r="N329" s="35" t="str">
        <f t="shared" si="9"/>
        <v/>
      </c>
      <c r="O329" s="33" t="str">
        <f>IFERROR(Tableau13[[#This Row],[Coût total présenté par le bénéficiaire]]*$F$7,"")</f>
        <v/>
      </c>
      <c r="P329" s="33" t="str">
        <f>IFERROR(Tableau13[[#This Row],[Montant de l''aide]]-Tableau13[[#This Row],[Montant de l''aide FEDER]],"")</f>
        <v/>
      </c>
    </row>
    <row r="330" spans="1:16" ht="13.5" customHeight="1" x14ac:dyDescent="0.35">
      <c r="A330" s="40"/>
      <c r="B330" s="40"/>
      <c r="C330" s="41"/>
      <c r="D330" s="41"/>
      <c r="E330" s="42" t="str">
        <f>IFERROR(VLOOKUP(D330,'OCS 2025'!$B$5:$E$16,3,0),"")</f>
        <v/>
      </c>
      <c r="F330" s="41"/>
      <c r="G330" s="43" t="str">
        <f>IFERROR(IF(Tableau13[[#This Row],[Codification BSCU]]="Groupage INTRANT, fret aérien","-",E330*F330),"")</f>
        <v/>
      </c>
      <c r="H330" s="44"/>
      <c r="I330" s="44"/>
      <c r="J330" s="45" t="str">
        <f t="shared" si="10"/>
        <v/>
      </c>
      <c r="K330" s="46"/>
      <c r="L330" s="46"/>
      <c r="M330" s="34" t="str">
        <f>IFERROR(IF(Tableau13[[#This Row],[Codification BSCU]]="Groupage INTRANT, fret aérien",E330*I330,G330*J330),"")</f>
        <v/>
      </c>
      <c r="N330" s="35" t="str">
        <f t="shared" si="9"/>
        <v/>
      </c>
      <c r="O330" s="33" t="str">
        <f>IFERROR(Tableau13[[#This Row],[Coût total présenté par le bénéficiaire]]*$F$7,"")</f>
        <v/>
      </c>
      <c r="P330" s="33" t="str">
        <f>IFERROR(Tableau13[[#This Row],[Montant de l''aide]]-Tableau13[[#This Row],[Montant de l''aide FEDER]],"")</f>
        <v/>
      </c>
    </row>
    <row r="331" spans="1:16" ht="13.5" customHeight="1" x14ac:dyDescent="0.35">
      <c r="A331" s="40"/>
      <c r="B331" s="40"/>
      <c r="C331" s="41"/>
      <c r="D331" s="41"/>
      <c r="E331" s="42" t="str">
        <f>IFERROR(VLOOKUP(D331,'OCS 2025'!$B$5:$E$16,3,0),"")</f>
        <v/>
      </c>
      <c r="F331" s="41"/>
      <c r="G331" s="43" t="str">
        <f>IFERROR(IF(Tableau13[[#This Row],[Codification BSCU]]="Groupage INTRANT, fret aérien","-",E331*F331),"")</f>
        <v/>
      </c>
      <c r="H331" s="44"/>
      <c r="I331" s="44"/>
      <c r="J331" s="45" t="str">
        <f t="shared" si="10"/>
        <v/>
      </c>
      <c r="K331" s="46"/>
      <c r="L331" s="46"/>
      <c r="M331" s="34" t="str">
        <f>IFERROR(IF(Tableau13[[#This Row],[Codification BSCU]]="Groupage INTRANT, fret aérien",E331*I331,G331*J331),"")</f>
        <v/>
      </c>
      <c r="N331" s="35" t="str">
        <f t="shared" ref="N331:N394" si="11">IFERROR(M331*$F$6,"")</f>
        <v/>
      </c>
      <c r="O331" s="33" t="str">
        <f>IFERROR(Tableau13[[#This Row],[Coût total présenté par le bénéficiaire]]*$F$7,"")</f>
        <v/>
      </c>
      <c r="P331" s="33" t="str">
        <f>IFERROR(Tableau13[[#This Row],[Montant de l''aide]]-Tableau13[[#This Row],[Montant de l''aide FEDER]],"")</f>
        <v/>
      </c>
    </row>
    <row r="332" spans="1:16" ht="13.5" customHeight="1" x14ac:dyDescent="0.35">
      <c r="A332" s="40"/>
      <c r="B332" s="40"/>
      <c r="C332" s="41"/>
      <c r="D332" s="41"/>
      <c r="E332" s="42" t="str">
        <f>IFERROR(VLOOKUP(D332,'OCS 2025'!$B$5:$E$16,3,0),"")</f>
        <v/>
      </c>
      <c r="F332" s="41"/>
      <c r="G332" s="43" t="str">
        <f>IFERROR(IF(Tableau13[[#This Row],[Codification BSCU]]="Groupage INTRANT, fret aérien","-",E332*F332),"")</f>
        <v/>
      </c>
      <c r="H332" s="44"/>
      <c r="I332" s="44"/>
      <c r="J332" s="45" t="str">
        <f t="shared" ref="J332:J395" si="12">IFERROR(I332/H332,"")</f>
        <v/>
      </c>
      <c r="K332" s="46"/>
      <c r="L332" s="46"/>
      <c r="M332" s="34" t="str">
        <f>IFERROR(IF(Tableau13[[#This Row],[Codification BSCU]]="Groupage INTRANT, fret aérien",E332*I332,G332*J332),"")</f>
        <v/>
      </c>
      <c r="N332" s="35" t="str">
        <f t="shared" si="11"/>
        <v/>
      </c>
      <c r="O332" s="33" t="str">
        <f>IFERROR(Tableau13[[#This Row],[Coût total présenté par le bénéficiaire]]*$F$7,"")</f>
        <v/>
      </c>
      <c r="P332" s="33" t="str">
        <f>IFERROR(Tableau13[[#This Row],[Montant de l''aide]]-Tableau13[[#This Row],[Montant de l''aide FEDER]],"")</f>
        <v/>
      </c>
    </row>
    <row r="333" spans="1:16" ht="13.5" customHeight="1" x14ac:dyDescent="0.35">
      <c r="A333" s="40"/>
      <c r="B333" s="40"/>
      <c r="C333" s="41"/>
      <c r="D333" s="41"/>
      <c r="E333" s="42" t="str">
        <f>IFERROR(VLOOKUP(D333,'OCS 2025'!$B$5:$E$16,3,0),"")</f>
        <v/>
      </c>
      <c r="F333" s="41"/>
      <c r="G333" s="43" t="str">
        <f>IFERROR(IF(Tableau13[[#This Row],[Codification BSCU]]="Groupage INTRANT, fret aérien","-",E333*F333),"")</f>
        <v/>
      </c>
      <c r="H333" s="44"/>
      <c r="I333" s="44"/>
      <c r="J333" s="45" t="str">
        <f t="shared" si="12"/>
        <v/>
      </c>
      <c r="K333" s="46"/>
      <c r="L333" s="46"/>
      <c r="M333" s="34" t="str">
        <f>IFERROR(IF(Tableau13[[#This Row],[Codification BSCU]]="Groupage INTRANT, fret aérien",E333*I333,G333*J333),"")</f>
        <v/>
      </c>
      <c r="N333" s="35" t="str">
        <f t="shared" si="11"/>
        <v/>
      </c>
      <c r="O333" s="33" t="str">
        <f>IFERROR(Tableau13[[#This Row],[Coût total présenté par le bénéficiaire]]*$F$7,"")</f>
        <v/>
      </c>
      <c r="P333" s="33" t="str">
        <f>IFERROR(Tableau13[[#This Row],[Montant de l''aide]]-Tableau13[[#This Row],[Montant de l''aide FEDER]],"")</f>
        <v/>
      </c>
    </row>
    <row r="334" spans="1:16" ht="13.5" customHeight="1" x14ac:dyDescent="0.35">
      <c r="A334" s="40"/>
      <c r="B334" s="40"/>
      <c r="C334" s="41"/>
      <c r="D334" s="41"/>
      <c r="E334" s="42" t="str">
        <f>IFERROR(VLOOKUP(D334,'OCS 2025'!$B$5:$E$16,3,0),"")</f>
        <v/>
      </c>
      <c r="F334" s="41"/>
      <c r="G334" s="43" t="str">
        <f>IFERROR(IF(Tableau13[[#This Row],[Codification BSCU]]="Groupage INTRANT, fret aérien","-",E334*F334),"")</f>
        <v/>
      </c>
      <c r="H334" s="44"/>
      <c r="I334" s="44"/>
      <c r="J334" s="45" t="str">
        <f t="shared" si="12"/>
        <v/>
      </c>
      <c r="K334" s="46"/>
      <c r="L334" s="46"/>
      <c r="M334" s="34" t="str">
        <f>IFERROR(IF(Tableau13[[#This Row],[Codification BSCU]]="Groupage INTRANT, fret aérien",E334*I334,G334*J334),"")</f>
        <v/>
      </c>
      <c r="N334" s="35" t="str">
        <f t="shared" si="11"/>
        <v/>
      </c>
      <c r="O334" s="33" t="str">
        <f>IFERROR(Tableau13[[#This Row],[Coût total présenté par le bénéficiaire]]*$F$7,"")</f>
        <v/>
      </c>
      <c r="P334" s="33" t="str">
        <f>IFERROR(Tableau13[[#This Row],[Montant de l''aide]]-Tableau13[[#This Row],[Montant de l''aide FEDER]],"")</f>
        <v/>
      </c>
    </row>
    <row r="335" spans="1:16" ht="13.5" customHeight="1" x14ac:dyDescent="0.35">
      <c r="A335" s="40"/>
      <c r="B335" s="40"/>
      <c r="C335" s="41"/>
      <c r="D335" s="41"/>
      <c r="E335" s="42" t="str">
        <f>IFERROR(VLOOKUP(D335,'OCS 2025'!$B$5:$E$16,3,0),"")</f>
        <v/>
      </c>
      <c r="F335" s="41"/>
      <c r="G335" s="43" t="str">
        <f>IFERROR(IF(Tableau13[[#This Row],[Codification BSCU]]="Groupage INTRANT, fret aérien","-",E335*F335),"")</f>
        <v/>
      </c>
      <c r="H335" s="44"/>
      <c r="I335" s="44"/>
      <c r="J335" s="45" t="str">
        <f t="shared" si="12"/>
        <v/>
      </c>
      <c r="K335" s="46"/>
      <c r="L335" s="46"/>
      <c r="M335" s="34" t="str">
        <f>IFERROR(IF(Tableau13[[#This Row],[Codification BSCU]]="Groupage INTRANT, fret aérien",E335*I335,G335*J335),"")</f>
        <v/>
      </c>
      <c r="N335" s="35" t="str">
        <f t="shared" si="11"/>
        <v/>
      </c>
      <c r="O335" s="33" t="str">
        <f>IFERROR(Tableau13[[#This Row],[Coût total présenté par le bénéficiaire]]*$F$7,"")</f>
        <v/>
      </c>
      <c r="P335" s="33" t="str">
        <f>IFERROR(Tableau13[[#This Row],[Montant de l''aide]]-Tableau13[[#This Row],[Montant de l''aide FEDER]],"")</f>
        <v/>
      </c>
    </row>
    <row r="336" spans="1:16" ht="13.5" customHeight="1" x14ac:dyDescent="0.35">
      <c r="A336" s="40"/>
      <c r="B336" s="40"/>
      <c r="C336" s="41"/>
      <c r="D336" s="41"/>
      <c r="E336" s="42" t="str">
        <f>IFERROR(VLOOKUP(D336,'OCS 2025'!$B$5:$E$16,3,0),"")</f>
        <v/>
      </c>
      <c r="F336" s="41"/>
      <c r="G336" s="43" t="str">
        <f>IFERROR(IF(Tableau13[[#This Row],[Codification BSCU]]="Groupage INTRANT, fret aérien","-",E336*F336),"")</f>
        <v/>
      </c>
      <c r="H336" s="44"/>
      <c r="I336" s="44"/>
      <c r="J336" s="45" t="str">
        <f t="shared" si="12"/>
        <v/>
      </c>
      <c r="K336" s="46"/>
      <c r="L336" s="46"/>
      <c r="M336" s="34" t="str">
        <f>IFERROR(IF(Tableau13[[#This Row],[Codification BSCU]]="Groupage INTRANT, fret aérien",E336*I336,G336*J336),"")</f>
        <v/>
      </c>
      <c r="N336" s="35" t="str">
        <f t="shared" si="11"/>
        <v/>
      </c>
      <c r="O336" s="33" t="str">
        <f>IFERROR(Tableau13[[#This Row],[Coût total présenté par le bénéficiaire]]*$F$7,"")</f>
        <v/>
      </c>
      <c r="P336" s="33" t="str">
        <f>IFERROR(Tableau13[[#This Row],[Montant de l''aide]]-Tableau13[[#This Row],[Montant de l''aide FEDER]],"")</f>
        <v/>
      </c>
    </row>
    <row r="337" spans="1:16" ht="13.5" customHeight="1" x14ac:dyDescent="0.35">
      <c r="A337" s="40"/>
      <c r="B337" s="40"/>
      <c r="C337" s="41"/>
      <c r="D337" s="41"/>
      <c r="E337" s="42" t="str">
        <f>IFERROR(VLOOKUP(D337,'OCS 2025'!$B$5:$E$16,3,0),"")</f>
        <v/>
      </c>
      <c r="F337" s="41"/>
      <c r="G337" s="43" t="str">
        <f>IFERROR(IF(Tableau13[[#This Row],[Codification BSCU]]="Groupage INTRANT, fret aérien","-",E337*F337),"")</f>
        <v/>
      </c>
      <c r="H337" s="44"/>
      <c r="I337" s="44"/>
      <c r="J337" s="45" t="str">
        <f t="shared" si="12"/>
        <v/>
      </c>
      <c r="K337" s="46"/>
      <c r="L337" s="46"/>
      <c r="M337" s="34" t="str">
        <f>IFERROR(IF(Tableau13[[#This Row],[Codification BSCU]]="Groupage INTRANT, fret aérien",E337*I337,G337*J337),"")</f>
        <v/>
      </c>
      <c r="N337" s="35" t="str">
        <f t="shared" si="11"/>
        <v/>
      </c>
      <c r="O337" s="33" t="str">
        <f>IFERROR(Tableau13[[#This Row],[Coût total présenté par le bénéficiaire]]*$F$7,"")</f>
        <v/>
      </c>
      <c r="P337" s="33" t="str">
        <f>IFERROR(Tableau13[[#This Row],[Montant de l''aide]]-Tableau13[[#This Row],[Montant de l''aide FEDER]],"")</f>
        <v/>
      </c>
    </row>
    <row r="338" spans="1:16" ht="13.5" customHeight="1" x14ac:dyDescent="0.35">
      <c r="A338" s="40"/>
      <c r="B338" s="40"/>
      <c r="C338" s="41"/>
      <c r="D338" s="41"/>
      <c r="E338" s="42" t="str">
        <f>IFERROR(VLOOKUP(D338,'OCS 2025'!$B$5:$E$16,3,0),"")</f>
        <v/>
      </c>
      <c r="F338" s="41"/>
      <c r="G338" s="43" t="str">
        <f>IFERROR(IF(Tableau13[[#This Row],[Codification BSCU]]="Groupage INTRANT, fret aérien","-",E338*F338),"")</f>
        <v/>
      </c>
      <c r="H338" s="44"/>
      <c r="I338" s="44"/>
      <c r="J338" s="45" t="str">
        <f t="shared" si="12"/>
        <v/>
      </c>
      <c r="K338" s="46"/>
      <c r="L338" s="46"/>
      <c r="M338" s="34" t="str">
        <f>IFERROR(IF(Tableau13[[#This Row],[Codification BSCU]]="Groupage INTRANT, fret aérien",E338*I338,G338*J338),"")</f>
        <v/>
      </c>
      <c r="N338" s="35" t="str">
        <f t="shared" si="11"/>
        <v/>
      </c>
      <c r="O338" s="33" t="str">
        <f>IFERROR(Tableau13[[#This Row],[Coût total présenté par le bénéficiaire]]*$F$7,"")</f>
        <v/>
      </c>
      <c r="P338" s="33" t="str">
        <f>IFERROR(Tableau13[[#This Row],[Montant de l''aide]]-Tableau13[[#This Row],[Montant de l''aide FEDER]],"")</f>
        <v/>
      </c>
    </row>
    <row r="339" spans="1:16" ht="13.5" customHeight="1" x14ac:dyDescent="0.35">
      <c r="A339" s="40"/>
      <c r="B339" s="40"/>
      <c r="C339" s="41"/>
      <c r="D339" s="41"/>
      <c r="E339" s="42" t="str">
        <f>IFERROR(VLOOKUP(D339,'OCS 2025'!$B$5:$E$16,3,0),"")</f>
        <v/>
      </c>
      <c r="F339" s="41"/>
      <c r="G339" s="43" t="str">
        <f>IFERROR(IF(Tableau13[[#This Row],[Codification BSCU]]="Groupage INTRANT, fret aérien","-",E339*F339),"")</f>
        <v/>
      </c>
      <c r="H339" s="44"/>
      <c r="I339" s="44"/>
      <c r="J339" s="45" t="str">
        <f t="shared" si="12"/>
        <v/>
      </c>
      <c r="K339" s="46"/>
      <c r="L339" s="46"/>
      <c r="M339" s="34" t="str">
        <f>IFERROR(IF(Tableau13[[#This Row],[Codification BSCU]]="Groupage INTRANT, fret aérien",E339*I339,G339*J339),"")</f>
        <v/>
      </c>
      <c r="N339" s="35" t="str">
        <f t="shared" si="11"/>
        <v/>
      </c>
      <c r="O339" s="33" t="str">
        <f>IFERROR(Tableau13[[#This Row],[Coût total présenté par le bénéficiaire]]*$F$7,"")</f>
        <v/>
      </c>
      <c r="P339" s="33" t="str">
        <f>IFERROR(Tableau13[[#This Row],[Montant de l''aide]]-Tableau13[[#This Row],[Montant de l''aide FEDER]],"")</f>
        <v/>
      </c>
    </row>
    <row r="340" spans="1:16" ht="13.5" customHeight="1" x14ac:dyDescent="0.35">
      <c r="A340" s="40"/>
      <c r="B340" s="40"/>
      <c r="C340" s="41"/>
      <c r="D340" s="41"/>
      <c r="E340" s="42" t="str">
        <f>IFERROR(VLOOKUP(D340,'OCS 2025'!$B$5:$E$16,3,0),"")</f>
        <v/>
      </c>
      <c r="F340" s="41"/>
      <c r="G340" s="43" t="str">
        <f>IFERROR(IF(Tableau13[[#This Row],[Codification BSCU]]="Groupage INTRANT, fret aérien","-",E340*F340),"")</f>
        <v/>
      </c>
      <c r="H340" s="44"/>
      <c r="I340" s="44"/>
      <c r="J340" s="45" t="str">
        <f t="shared" si="12"/>
        <v/>
      </c>
      <c r="K340" s="46"/>
      <c r="L340" s="46"/>
      <c r="M340" s="34" t="str">
        <f>IFERROR(IF(Tableau13[[#This Row],[Codification BSCU]]="Groupage INTRANT, fret aérien",E340*I340,G340*J340),"")</f>
        <v/>
      </c>
      <c r="N340" s="35" t="str">
        <f t="shared" si="11"/>
        <v/>
      </c>
      <c r="O340" s="33" t="str">
        <f>IFERROR(Tableau13[[#This Row],[Coût total présenté par le bénéficiaire]]*$F$7,"")</f>
        <v/>
      </c>
      <c r="P340" s="33" t="str">
        <f>IFERROR(Tableau13[[#This Row],[Montant de l''aide]]-Tableau13[[#This Row],[Montant de l''aide FEDER]],"")</f>
        <v/>
      </c>
    </row>
    <row r="341" spans="1:16" ht="13.5" customHeight="1" x14ac:dyDescent="0.35">
      <c r="A341" s="40"/>
      <c r="B341" s="40"/>
      <c r="C341" s="41"/>
      <c r="D341" s="41"/>
      <c r="E341" s="42" t="str">
        <f>IFERROR(VLOOKUP(D341,'OCS 2025'!$B$5:$E$16,3,0),"")</f>
        <v/>
      </c>
      <c r="F341" s="41"/>
      <c r="G341" s="43" t="str">
        <f>IFERROR(IF(Tableau13[[#This Row],[Codification BSCU]]="Groupage INTRANT, fret aérien","-",E341*F341),"")</f>
        <v/>
      </c>
      <c r="H341" s="44"/>
      <c r="I341" s="44"/>
      <c r="J341" s="45" t="str">
        <f t="shared" si="12"/>
        <v/>
      </c>
      <c r="K341" s="46"/>
      <c r="L341" s="46"/>
      <c r="M341" s="34" t="str">
        <f>IFERROR(IF(Tableau13[[#This Row],[Codification BSCU]]="Groupage INTRANT, fret aérien",E341*I341,G341*J341),"")</f>
        <v/>
      </c>
      <c r="N341" s="35" t="str">
        <f t="shared" si="11"/>
        <v/>
      </c>
      <c r="O341" s="33" t="str">
        <f>IFERROR(Tableau13[[#This Row],[Coût total présenté par le bénéficiaire]]*$F$7,"")</f>
        <v/>
      </c>
      <c r="P341" s="33" t="str">
        <f>IFERROR(Tableau13[[#This Row],[Montant de l''aide]]-Tableau13[[#This Row],[Montant de l''aide FEDER]],"")</f>
        <v/>
      </c>
    </row>
    <row r="342" spans="1:16" ht="13.5" customHeight="1" x14ac:dyDescent="0.35">
      <c r="A342" s="40"/>
      <c r="B342" s="40"/>
      <c r="C342" s="41"/>
      <c r="D342" s="41"/>
      <c r="E342" s="42" t="str">
        <f>IFERROR(VLOOKUP(D342,'OCS 2025'!$B$5:$E$16,3,0),"")</f>
        <v/>
      </c>
      <c r="F342" s="41"/>
      <c r="G342" s="43" t="str">
        <f>IFERROR(IF(Tableau13[[#This Row],[Codification BSCU]]="Groupage INTRANT, fret aérien","-",E342*F342),"")</f>
        <v/>
      </c>
      <c r="H342" s="44"/>
      <c r="I342" s="44"/>
      <c r="J342" s="45" t="str">
        <f t="shared" si="12"/>
        <v/>
      </c>
      <c r="K342" s="46"/>
      <c r="L342" s="46"/>
      <c r="M342" s="34" t="str">
        <f>IFERROR(IF(Tableau13[[#This Row],[Codification BSCU]]="Groupage INTRANT, fret aérien",E342*I342,G342*J342),"")</f>
        <v/>
      </c>
      <c r="N342" s="35" t="str">
        <f t="shared" si="11"/>
        <v/>
      </c>
      <c r="O342" s="33" t="str">
        <f>IFERROR(Tableau13[[#This Row],[Coût total présenté par le bénéficiaire]]*$F$7,"")</f>
        <v/>
      </c>
      <c r="P342" s="33" t="str">
        <f>IFERROR(Tableau13[[#This Row],[Montant de l''aide]]-Tableau13[[#This Row],[Montant de l''aide FEDER]],"")</f>
        <v/>
      </c>
    </row>
    <row r="343" spans="1:16" ht="13.5" customHeight="1" x14ac:dyDescent="0.35">
      <c r="A343" s="40"/>
      <c r="B343" s="40"/>
      <c r="C343" s="41"/>
      <c r="D343" s="41"/>
      <c r="E343" s="42" t="str">
        <f>IFERROR(VLOOKUP(D343,'OCS 2025'!$B$5:$E$16,3,0),"")</f>
        <v/>
      </c>
      <c r="F343" s="41"/>
      <c r="G343" s="43" t="str">
        <f>IFERROR(IF(Tableau13[[#This Row],[Codification BSCU]]="Groupage INTRANT, fret aérien","-",E343*F343),"")</f>
        <v/>
      </c>
      <c r="H343" s="44"/>
      <c r="I343" s="44"/>
      <c r="J343" s="45" t="str">
        <f t="shared" si="12"/>
        <v/>
      </c>
      <c r="K343" s="46"/>
      <c r="L343" s="46"/>
      <c r="M343" s="34" t="str">
        <f>IFERROR(IF(Tableau13[[#This Row],[Codification BSCU]]="Groupage INTRANT, fret aérien",E343*I343,G343*J343),"")</f>
        <v/>
      </c>
      <c r="N343" s="35" t="str">
        <f t="shared" si="11"/>
        <v/>
      </c>
      <c r="O343" s="33" t="str">
        <f>IFERROR(Tableau13[[#This Row],[Coût total présenté par le bénéficiaire]]*$F$7,"")</f>
        <v/>
      </c>
      <c r="P343" s="33" t="str">
        <f>IFERROR(Tableau13[[#This Row],[Montant de l''aide]]-Tableau13[[#This Row],[Montant de l''aide FEDER]],"")</f>
        <v/>
      </c>
    </row>
    <row r="344" spans="1:16" ht="13.5" customHeight="1" x14ac:dyDescent="0.35">
      <c r="A344" s="40"/>
      <c r="B344" s="40"/>
      <c r="C344" s="41"/>
      <c r="D344" s="41"/>
      <c r="E344" s="42" t="str">
        <f>IFERROR(VLOOKUP(D344,'OCS 2025'!$B$5:$E$16,3,0),"")</f>
        <v/>
      </c>
      <c r="F344" s="41"/>
      <c r="G344" s="43" t="str">
        <f>IFERROR(IF(Tableau13[[#This Row],[Codification BSCU]]="Groupage INTRANT, fret aérien","-",E344*F344),"")</f>
        <v/>
      </c>
      <c r="H344" s="44"/>
      <c r="I344" s="44"/>
      <c r="J344" s="45" t="str">
        <f t="shared" si="12"/>
        <v/>
      </c>
      <c r="K344" s="46"/>
      <c r="L344" s="46"/>
      <c r="M344" s="34" t="str">
        <f>IFERROR(IF(Tableau13[[#This Row],[Codification BSCU]]="Groupage INTRANT, fret aérien",E344*I344,G344*J344),"")</f>
        <v/>
      </c>
      <c r="N344" s="35" t="str">
        <f t="shared" si="11"/>
        <v/>
      </c>
      <c r="O344" s="33" t="str">
        <f>IFERROR(Tableau13[[#This Row],[Coût total présenté par le bénéficiaire]]*$F$7,"")</f>
        <v/>
      </c>
      <c r="P344" s="33" t="str">
        <f>IFERROR(Tableau13[[#This Row],[Montant de l''aide]]-Tableau13[[#This Row],[Montant de l''aide FEDER]],"")</f>
        <v/>
      </c>
    </row>
    <row r="345" spans="1:16" ht="13.5" customHeight="1" x14ac:dyDescent="0.35">
      <c r="A345" s="40"/>
      <c r="B345" s="40"/>
      <c r="C345" s="41"/>
      <c r="D345" s="41"/>
      <c r="E345" s="42" t="str">
        <f>IFERROR(VLOOKUP(D345,'OCS 2025'!$B$5:$E$16,3,0),"")</f>
        <v/>
      </c>
      <c r="F345" s="41"/>
      <c r="G345" s="43" t="str">
        <f>IFERROR(IF(Tableau13[[#This Row],[Codification BSCU]]="Groupage INTRANT, fret aérien","-",E345*F345),"")</f>
        <v/>
      </c>
      <c r="H345" s="44"/>
      <c r="I345" s="44"/>
      <c r="J345" s="45" t="str">
        <f t="shared" si="12"/>
        <v/>
      </c>
      <c r="K345" s="46"/>
      <c r="L345" s="46"/>
      <c r="M345" s="34" t="str">
        <f>IFERROR(IF(Tableau13[[#This Row],[Codification BSCU]]="Groupage INTRANT, fret aérien",E345*I345,G345*J345),"")</f>
        <v/>
      </c>
      <c r="N345" s="35" t="str">
        <f t="shared" si="11"/>
        <v/>
      </c>
      <c r="O345" s="33" t="str">
        <f>IFERROR(Tableau13[[#This Row],[Coût total présenté par le bénéficiaire]]*$F$7,"")</f>
        <v/>
      </c>
      <c r="P345" s="33" t="str">
        <f>IFERROR(Tableau13[[#This Row],[Montant de l''aide]]-Tableau13[[#This Row],[Montant de l''aide FEDER]],"")</f>
        <v/>
      </c>
    </row>
    <row r="346" spans="1:16" ht="13.5" customHeight="1" x14ac:dyDescent="0.35">
      <c r="A346" s="40"/>
      <c r="B346" s="40"/>
      <c r="C346" s="41"/>
      <c r="D346" s="41"/>
      <c r="E346" s="42" t="str">
        <f>IFERROR(VLOOKUP(D346,'OCS 2025'!$B$5:$E$16,3,0),"")</f>
        <v/>
      </c>
      <c r="F346" s="41"/>
      <c r="G346" s="43" t="str">
        <f>IFERROR(IF(Tableau13[[#This Row],[Codification BSCU]]="Groupage INTRANT, fret aérien","-",E346*F346),"")</f>
        <v/>
      </c>
      <c r="H346" s="44"/>
      <c r="I346" s="44"/>
      <c r="J346" s="45" t="str">
        <f t="shared" si="12"/>
        <v/>
      </c>
      <c r="K346" s="46"/>
      <c r="L346" s="46"/>
      <c r="M346" s="34" t="str">
        <f>IFERROR(IF(Tableau13[[#This Row],[Codification BSCU]]="Groupage INTRANT, fret aérien",E346*I346,G346*J346),"")</f>
        <v/>
      </c>
      <c r="N346" s="35" t="str">
        <f t="shared" si="11"/>
        <v/>
      </c>
      <c r="O346" s="33" t="str">
        <f>IFERROR(Tableau13[[#This Row],[Coût total présenté par le bénéficiaire]]*$F$7,"")</f>
        <v/>
      </c>
      <c r="P346" s="33" t="str">
        <f>IFERROR(Tableau13[[#This Row],[Montant de l''aide]]-Tableau13[[#This Row],[Montant de l''aide FEDER]],"")</f>
        <v/>
      </c>
    </row>
    <row r="347" spans="1:16" ht="13.5" customHeight="1" x14ac:dyDescent="0.35">
      <c r="A347" s="40"/>
      <c r="B347" s="40"/>
      <c r="C347" s="41"/>
      <c r="D347" s="41"/>
      <c r="E347" s="42" t="str">
        <f>IFERROR(VLOOKUP(D347,'OCS 2025'!$B$5:$E$16,3,0),"")</f>
        <v/>
      </c>
      <c r="F347" s="41"/>
      <c r="G347" s="43" t="str">
        <f>IFERROR(IF(Tableau13[[#This Row],[Codification BSCU]]="Groupage INTRANT, fret aérien","-",E347*F347),"")</f>
        <v/>
      </c>
      <c r="H347" s="44"/>
      <c r="I347" s="44"/>
      <c r="J347" s="45" t="str">
        <f t="shared" si="12"/>
        <v/>
      </c>
      <c r="K347" s="46"/>
      <c r="L347" s="46"/>
      <c r="M347" s="34" t="str">
        <f>IFERROR(IF(Tableau13[[#This Row],[Codification BSCU]]="Groupage INTRANT, fret aérien",E347*I347,G347*J347),"")</f>
        <v/>
      </c>
      <c r="N347" s="35" t="str">
        <f t="shared" si="11"/>
        <v/>
      </c>
      <c r="O347" s="33" t="str">
        <f>IFERROR(Tableau13[[#This Row],[Coût total présenté par le bénéficiaire]]*$F$7,"")</f>
        <v/>
      </c>
      <c r="P347" s="33" t="str">
        <f>IFERROR(Tableau13[[#This Row],[Montant de l''aide]]-Tableau13[[#This Row],[Montant de l''aide FEDER]],"")</f>
        <v/>
      </c>
    </row>
    <row r="348" spans="1:16" ht="13.5" customHeight="1" x14ac:dyDescent="0.35">
      <c r="A348" s="40"/>
      <c r="B348" s="40"/>
      <c r="C348" s="41"/>
      <c r="D348" s="41"/>
      <c r="E348" s="42" t="str">
        <f>IFERROR(VLOOKUP(D348,'OCS 2025'!$B$5:$E$16,3,0),"")</f>
        <v/>
      </c>
      <c r="F348" s="41"/>
      <c r="G348" s="43" t="str">
        <f>IFERROR(IF(Tableau13[[#This Row],[Codification BSCU]]="Groupage INTRANT, fret aérien","-",E348*F348),"")</f>
        <v/>
      </c>
      <c r="H348" s="44"/>
      <c r="I348" s="44"/>
      <c r="J348" s="45" t="str">
        <f t="shared" si="12"/>
        <v/>
      </c>
      <c r="K348" s="46"/>
      <c r="L348" s="46"/>
      <c r="M348" s="34" t="str">
        <f>IFERROR(IF(Tableau13[[#This Row],[Codification BSCU]]="Groupage INTRANT, fret aérien",E348*I348,G348*J348),"")</f>
        <v/>
      </c>
      <c r="N348" s="35" t="str">
        <f t="shared" si="11"/>
        <v/>
      </c>
      <c r="O348" s="33" t="str">
        <f>IFERROR(Tableau13[[#This Row],[Coût total présenté par le bénéficiaire]]*$F$7,"")</f>
        <v/>
      </c>
      <c r="P348" s="33" t="str">
        <f>IFERROR(Tableau13[[#This Row],[Montant de l''aide]]-Tableau13[[#This Row],[Montant de l''aide FEDER]],"")</f>
        <v/>
      </c>
    </row>
    <row r="349" spans="1:16" ht="13.5" customHeight="1" x14ac:dyDescent="0.35">
      <c r="A349" s="40"/>
      <c r="B349" s="40"/>
      <c r="C349" s="41"/>
      <c r="D349" s="41"/>
      <c r="E349" s="42" t="str">
        <f>IFERROR(VLOOKUP(D349,'OCS 2025'!$B$5:$E$16,3,0),"")</f>
        <v/>
      </c>
      <c r="F349" s="41"/>
      <c r="G349" s="43" t="str">
        <f>IFERROR(IF(Tableau13[[#This Row],[Codification BSCU]]="Groupage INTRANT, fret aérien","-",E349*F349),"")</f>
        <v/>
      </c>
      <c r="H349" s="44"/>
      <c r="I349" s="44"/>
      <c r="J349" s="45" t="str">
        <f t="shared" si="12"/>
        <v/>
      </c>
      <c r="K349" s="46"/>
      <c r="L349" s="46"/>
      <c r="M349" s="34" t="str">
        <f>IFERROR(IF(Tableau13[[#This Row],[Codification BSCU]]="Groupage INTRANT, fret aérien",E349*I349,G349*J349),"")</f>
        <v/>
      </c>
      <c r="N349" s="35" t="str">
        <f t="shared" si="11"/>
        <v/>
      </c>
      <c r="O349" s="33" t="str">
        <f>IFERROR(Tableau13[[#This Row],[Coût total présenté par le bénéficiaire]]*$F$7,"")</f>
        <v/>
      </c>
      <c r="P349" s="33" t="str">
        <f>IFERROR(Tableau13[[#This Row],[Montant de l''aide]]-Tableau13[[#This Row],[Montant de l''aide FEDER]],"")</f>
        <v/>
      </c>
    </row>
    <row r="350" spans="1:16" ht="13.5" customHeight="1" x14ac:dyDescent="0.35">
      <c r="A350" s="40"/>
      <c r="B350" s="40"/>
      <c r="C350" s="41"/>
      <c r="D350" s="41"/>
      <c r="E350" s="42" t="str">
        <f>IFERROR(VLOOKUP(D350,'OCS 2025'!$B$5:$E$16,3,0),"")</f>
        <v/>
      </c>
      <c r="F350" s="41"/>
      <c r="G350" s="43" t="str">
        <f>IFERROR(IF(Tableau13[[#This Row],[Codification BSCU]]="Groupage INTRANT, fret aérien","-",E350*F350),"")</f>
        <v/>
      </c>
      <c r="H350" s="44"/>
      <c r="I350" s="44"/>
      <c r="J350" s="45" t="str">
        <f t="shared" si="12"/>
        <v/>
      </c>
      <c r="K350" s="46"/>
      <c r="L350" s="46"/>
      <c r="M350" s="34" t="str">
        <f>IFERROR(IF(Tableau13[[#This Row],[Codification BSCU]]="Groupage INTRANT, fret aérien",E350*I350,G350*J350),"")</f>
        <v/>
      </c>
      <c r="N350" s="35" t="str">
        <f t="shared" si="11"/>
        <v/>
      </c>
      <c r="O350" s="33" t="str">
        <f>IFERROR(Tableau13[[#This Row],[Coût total présenté par le bénéficiaire]]*$F$7,"")</f>
        <v/>
      </c>
      <c r="P350" s="33" t="str">
        <f>IFERROR(Tableau13[[#This Row],[Montant de l''aide]]-Tableau13[[#This Row],[Montant de l''aide FEDER]],"")</f>
        <v/>
      </c>
    </row>
    <row r="351" spans="1:16" ht="13.5" customHeight="1" x14ac:dyDescent="0.35">
      <c r="A351" s="40"/>
      <c r="B351" s="40"/>
      <c r="C351" s="41"/>
      <c r="D351" s="41"/>
      <c r="E351" s="42" t="str">
        <f>IFERROR(VLOOKUP(D351,'OCS 2025'!$B$5:$E$16,3,0),"")</f>
        <v/>
      </c>
      <c r="F351" s="41"/>
      <c r="G351" s="43" t="str">
        <f>IFERROR(IF(Tableau13[[#This Row],[Codification BSCU]]="Groupage INTRANT, fret aérien","-",E351*F351),"")</f>
        <v/>
      </c>
      <c r="H351" s="44"/>
      <c r="I351" s="44"/>
      <c r="J351" s="45" t="str">
        <f t="shared" si="12"/>
        <v/>
      </c>
      <c r="K351" s="46"/>
      <c r="L351" s="46"/>
      <c r="M351" s="34" t="str">
        <f>IFERROR(IF(Tableau13[[#This Row],[Codification BSCU]]="Groupage INTRANT, fret aérien",E351*I351,G351*J351),"")</f>
        <v/>
      </c>
      <c r="N351" s="35" t="str">
        <f t="shared" si="11"/>
        <v/>
      </c>
      <c r="O351" s="33" t="str">
        <f>IFERROR(Tableau13[[#This Row],[Coût total présenté par le bénéficiaire]]*$F$7,"")</f>
        <v/>
      </c>
      <c r="P351" s="33" t="str">
        <f>IFERROR(Tableau13[[#This Row],[Montant de l''aide]]-Tableau13[[#This Row],[Montant de l''aide FEDER]],"")</f>
        <v/>
      </c>
    </row>
    <row r="352" spans="1:16" ht="13.5" customHeight="1" x14ac:dyDescent="0.35">
      <c r="A352" s="40"/>
      <c r="B352" s="40"/>
      <c r="C352" s="41"/>
      <c r="D352" s="41"/>
      <c r="E352" s="42" t="str">
        <f>IFERROR(VLOOKUP(D352,'OCS 2025'!$B$5:$E$16,3,0),"")</f>
        <v/>
      </c>
      <c r="F352" s="41"/>
      <c r="G352" s="43" t="str">
        <f>IFERROR(IF(Tableau13[[#This Row],[Codification BSCU]]="Groupage INTRANT, fret aérien","-",E352*F352),"")</f>
        <v/>
      </c>
      <c r="H352" s="44"/>
      <c r="I352" s="44"/>
      <c r="J352" s="45" t="str">
        <f t="shared" si="12"/>
        <v/>
      </c>
      <c r="K352" s="46"/>
      <c r="L352" s="46"/>
      <c r="M352" s="34" t="str">
        <f>IFERROR(IF(Tableau13[[#This Row],[Codification BSCU]]="Groupage INTRANT, fret aérien",E352*I352,G352*J352),"")</f>
        <v/>
      </c>
      <c r="N352" s="35" t="str">
        <f t="shared" si="11"/>
        <v/>
      </c>
      <c r="O352" s="33" t="str">
        <f>IFERROR(Tableau13[[#This Row],[Coût total présenté par le bénéficiaire]]*$F$7,"")</f>
        <v/>
      </c>
      <c r="P352" s="33" t="str">
        <f>IFERROR(Tableau13[[#This Row],[Montant de l''aide]]-Tableau13[[#This Row],[Montant de l''aide FEDER]],"")</f>
        <v/>
      </c>
    </row>
    <row r="353" spans="1:16" ht="13.5" customHeight="1" x14ac:dyDescent="0.35">
      <c r="A353" s="40"/>
      <c r="B353" s="40"/>
      <c r="C353" s="41"/>
      <c r="D353" s="41"/>
      <c r="E353" s="42" t="str">
        <f>IFERROR(VLOOKUP(D353,'OCS 2025'!$B$5:$E$16,3,0),"")</f>
        <v/>
      </c>
      <c r="F353" s="41"/>
      <c r="G353" s="43" t="str">
        <f>IFERROR(IF(Tableau13[[#This Row],[Codification BSCU]]="Groupage INTRANT, fret aérien","-",E353*F353),"")</f>
        <v/>
      </c>
      <c r="H353" s="44"/>
      <c r="I353" s="44"/>
      <c r="J353" s="45" t="str">
        <f t="shared" si="12"/>
        <v/>
      </c>
      <c r="K353" s="46"/>
      <c r="L353" s="46"/>
      <c r="M353" s="34" t="str">
        <f>IFERROR(IF(Tableau13[[#This Row],[Codification BSCU]]="Groupage INTRANT, fret aérien",E353*I353,G353*J353),"")</f>
        <v/>
      </c>
      <c r="N353" s="35" t="str">
        <f t="shared" si="11"/>
        <v/>
      </c>
      <c r="O353" s="33" t="str">
        <f>IFERROR(Tableau13[[#This Row],[Coût total présenté par le bénéficiaire]]*$F$7,"")</f>
        <v/>
      </c>
      <c r="P353" s="33" t="str">
        <f>IFERROR(Tableau13[[#This Row],[Montant de l''aide]]-Tableau13[[#This Row],[Montant de l''aide FEDER]],"")</f>
        <v/>
      </c>
    </row>
    <row r="354" spans="1:16" ht="13.5" customHeight="1" x14ac:dyDescent="0.35">
      <c r="A354" s="40"/>
      <c r="B354" s="40"/>
      <c r="C354" s="41"/>
      <c r="D354" s="41"/>
      <c r="E354" s="42" t="str">
        <f>IFERROR(VLOOKUP(D354,'OCS 2025'!$B$5:$E$16,3,0),"")</f>
        <v/>
      </c>
      <c r="F354" s="41"/>
      <c r="G354" s="43" t="str">
        <f>IFERROR(IF(Tableau13[[#This Row],[Codification BSCU]]="Groupage INTRANT, fret aérien","-",E354*F354),"")</f>
        <v/>
      </c>
      <c r="H354" s="44"/>
      <c r="I354" s="44"/>
      <c r="J354" s="45" t="str">
        <f t="shared" si="12"/>
        <v/>
      </c>
      <c r="K354" s="46"/>
      <c r="L354" s="46"/>
      <c r="M354" s="34" t="str">
        <f>IFERROR(IF(Tableau13[[#This Row],[Codification BSCU]]="Groupage INTRANT, fret aérien",E354*I354,G354*J354),"")</f>
        <v/>
      </c>
      <c r="N354" s="35" t="str">
        <f t="shared" si="11"/>
        <v/>
      </c>
      <c r="O354" s="33" t="str">
        <f>IFERROR(Tableau13[[#This Row],[Coût total présenté par le bénéficiaire]]*$F$7,"")</f>
        <v/>
      </c>
      <c r="P354" s="33" t="str">
        <f>IFERROR(Tableau13[[#This Row],[Montant de l''aide]]-Tableau13[[#This Row],[Montant de l''aide FEDER]],"")</f>
        <v/>
      </c>
    </row>
    <row r="355" spans="1:16" ht="13.5" customHeight="1" x14ac:dyDescent="0.35">
      <c r="A355" s="40"/>
      <c r="B355" s="40"/>
      <c r="C355" s="41"/>
      <c r="D355" s="41"/>
      <c r="E355" s="42" t="str">
        <f>IFERROR(VLOOKUP(D355,'OCS 2025'!$B$5:$E$16,3,0),"")</f>
        <v/>
      </c>
      <c r="F355" s="41"/>
      <c r="G355" s="43" t="str">
        <f>IFERROR(IF(Tableau13[[#This Row],[Codification BSCU]]="Groupage INTRANT, fret aérien","-",E355*F355),"")</f>
        <v/>
      </c>
      <c r="H355" s="44"/>
      <c r="I355" s="44"/>
      <c r="J355" s="45" t="str">
        <f t="shared" si="12"/>
        <v/>
      </c>
      <c r="K355" s="46"/>
      <c r="L355" s="46"/>
      <c r="M355" s="34" t="str">
        <f>IFERROR(IF(Tableau13[[#This Row],[Codification BSCU]]="Groupage INTRANT, fret aérien",E355*I355,G355*J355),"")</f>
        <v/>
      </c>
      <c r="N355" s="35" t="str">
        <f t="shared" si="11"/>
        <v/>
      </c>
      <c r="O355" s="33" t="str">
        <f>IFERROR(Tableau13[[#This Row],[Coût total présenté par le bénéficiaire]]*$F$7,"")</f>
        <v/>
      </c>
      <c r="P355" s="33" t="str">
        <f>IFERROR(Tableau13[[#This Row],[Montant de l''aide]]-Tableau13[[#This Row],[Montant de l''aide FEDER]],"")</f>
        <v/>
      </c>
    </row>
    <row r="356" spans="1:16" ht="13.5" customHeight="1" x14ac:dyDescent="0.35">
      <c r="A356" s="40"/>
      <c r="B356" s="40"/>
      <c r="C356" s="41"/>
      <c r="D356" s="41"/>
      <c r="E356" s="42" t="str">
        <f>IFERROR(VLOOKUP(D356,'OCS 2025'!$B$5:$E$16,3,0),"")</f>
        <v/>
      </c>
      <c r="F356" s="41"/>
      <c r="G356" s="43" t="str">
        <f>IFERROR(IF(Tableau13[[#This Row],[Codification BSCU]]="Groupage INTRANT, fret aérien","-",E356*F356),"")</f>
        <v/>
      </c>
      <c r="H356" s="44"/>
      <c r="I356" s="44"/>
      <c r="J356" s="45" t="str">
        <f t="shared" si="12"/>
        <v/>
      </c>
      <c r="K356" s="46"/>
      <c r="L356" s="46"/>
      <c r="M356" s="34" t="str">
        <f>IFERROR(IF(Tableau13[[#This Row],[Codification BSCU]]="Groupage INTRANT, fret aérien",E356*I356,G356*J356),"")</f>
        <v/>
      </c>
      <c r="N356" s="35" t="str">
        <f t="shared" si="11"/>
        <v/>
      </c>
      <c r="O356" s="33" t="str">
        <f>IFERROR(Tableau13[[#This Row],[Coût total présenté par le bénéficiaire]]*$F$7,"")</f>
        <v/>
      </c>
      <c r="P356" s="33" t="str">
        <f>IFERROR(Tableau13[[#This Row],[Montant de l''aide]]-Tableau13[[#This Row],[Montant de l''aide FEDER]],"")</f>
        <v/>
      </c>
    </row>
    <row r="357" spans="1:16" ht="13.5" customHeight="1" x14ac:dyDescent="0.35">
      <c r="A357" s="40"/>
      <c r="B357" s="40"/>
      <c r="C357" s="41"/>
      <c r="D357" s="41"/>
      <c r="E357" s="42" t="str">
        <f>IFERROR(VLOOKUP(D357,'OCS 2025'!$B$5:$E$16,3,0),"")</f>
        <v/>
      </c>
      <c r="F357" s="41"/>
      <c r="G357" s="43" t="str">
        <f>IFERROR(IF(Tableau13[[#This Row],[Codification BSCU]]="Groupage INTRANT, fret aérien","-",E357*F357),"")</f>
        <v/>
      </c>
      <c r="H357" s="44"/>
      <c r="I357" s="44"/>
      <c r="J357" s="45" t="str">
        <f t="shared" si="12"/>
        <v/>
      </c>
      <c r="K357" s="46"/>
      <c r="L357" s="46"/>
      <c r="M357" s="34" t="str">
        <f>IFERROR(IF(Tableau13[[#This Row],[Codification BSCU]]="Groupage INTRANT, fret aérien",E357*I357,G357*J357),"")</f>
        <v/>
      </c>
      <c r="N357" s="35" t="str">
        <f t="shared" si="11"/>
        <v/>
      </c>
      <c r="O357" s="33" t="str">
        <f>IFERROR(Tableau13[[#This Row],[Coût total présenté par le bénéficiaire]]*$F$7,"")</f>
        <v/>
      </c>
      <c r="P357" s="33" t="str">
        <f>IFERROR(Tableau13[[#This Row],[Montant de l''aide]]-Tableau13[[#This Row],[Montant de l''aide FEDER]],"")</f>
        <v/>
      </c>
    </row>
    <row r="358" spans="1:16" ht="13.5" customHeight="1" x14ac:dyDescent="0.35">
      <c r="A358" s="40"/>
      <c r="B358" s="40"/>
      <c r="C358" s="41"/>
      <c r="D358" s="41"/>
      <c r="E358" s="42" t="str">
        <f>IFERROR(VLOOKUP(D358,'OCS 2025'!$B$5:$E$16,3,0),"")</f>
        <v/>
      </c>
      <c r="F358" s="41"/>
      <c r="G358" s="43" t="str">
        <f>IFERROR(IF(Tableau13[[#This Row],[Codification BSCU]]="Groupage INTRANT, fret aérien","-",E358*F358),"")</f>
        <v/>
      </c>
      <c r="H358" s="44"/>
      <c r="I358" s="44"/>
      <c r="J358" s="45" t="str">
        <f t="shared" si="12"/>
        <v/>
      </c>
      <c r="K358" s="46"/>
      <c r="L358" s="46"/>
      <c r="M358" s="34" t="str">
        <f>IFERROR(IF(Tableau13[[#This Row],[Codification BSCU]]="Groupage INTRANT, fret aérien",E358*I358,G358*J358),"")</f>
        <v/>
      </c>
      <c r="N358" s="35" t="str">
        <f t="shared" si="11"/>
        <v/>
      </c>
      <c r="O358" s="33" t="str">
        <f>IFERROR(Tableau13[[#This Row],[Coût total présenté par le bénéficiaire]]*$F$7,"")</f>
        <v/>
      </c>
      <c r="P358" s="33" t="str">
        <f>IFERROR(Tableau13[[#This Row],[Montant de l''aide]]-Tableau13[[#This Row],[Montant de l''aide FEDER]],"")</f>
        <v/>
      </c>
    </row>
    <row r="359" spans="1:16" ht="13.5" customHeight="1" x14ac:dyDescent="0.35">
      <c r="A359" s="40"/>
      <c r="B359" s="40"/>
      <c r="C359" s="41"/>
      <c r="D359" s="41"/>
      <c r="E359" s="42" t="str">
        <f>IFERROR(VLOOKUP(D359,'OCS 2025'!$B$5:$E$16,3,0),"")</f>
        <v/>
      </c>
      <c r="F359" s="41"/>
      <c r="G359" s="43" t="str">
        <f>IFERROR(IF(Tableau13[[#This Row],[Codification BSCU]]="Groupage INTRANT, fret aérien","-",E359*F359),"")</f>
        <v/>
      </c>
      <c r="H359" s="44"/>
      <c r="I359" s="44"/>
      <c r="J359" s="45" t="str">
        <f t="shared" si="12"/>
        <v/>
      </c>
      <c r="K359" s="46"/>
      <c r="L359" s="46"/>
      <c r="M359" s="34" t="str">
        <f>IFERROR(IF(Tableau13[[#This Row],[Codification BSCU]]="Groupage INTRANT, fret aérien",E359*I359,G359*J359),"")</f>
        <v/>
      </c>
      <c r="N359" s="35" t="str">
        <f t="shared" si="11"/>
        <v/>
      </c>
      <c r="O359" s="33" t="str">
        <f>IFERROR(Tableau13[[#This Row],[Coût total présenté par le bénéficiaire]]*$F$7,"")</f>
        <v/>
      </c>
      <c r="P359" s="33" t="str">
        <f>IFERROR(Tableau13[[#This Row],[Montant de l''aide]]-Tableau13[[#This Row],[Montant de l''aide FEDER]],"")</f>
        <v/>
      </c>
    </row>
    <row r="360" spans="1:16" ht="13.5" customHeight="1" x14ac:dyDescent="0.35">
      <c r="A360" s="40"/>
      <c r="B360" s="40"/>
      <c r="C360" s="41"/>
      <c r="D360" s="41"/>
      <c r="E360" s="42" t="str">
        <f>IFERROR(VLOOKUP(D360,'OCS 2025'!$B$5:$E$16,3,0),"")</f>
        <v/>
      </c>
      <c r="F360" s="41"/>
      <c r="G360" s="43" t="str">
        <f>IFERROR(IF(Tableau13[[#This Row],[Codification BSCU]]="Groupage INTRANT, fret aérien","-",E360*F360),"")</f>
        <v/>
      </c>
      <c r="H360" s="44"/>
      <c r="I360" s="44"/>
      <c r="J360" s="45" t="str">
        <f t="shared" si="12"/>
        <v/>
      </c>
      <c r="K360" s="46"/>
      <c r="L360" s="46"/>
      <c r="M360" s="34" t="str">
        <f>IFERROR(IF(Tableau13[[#This Row],[Codification BSCU]]="Groupage INTRANT, fret aérien",E360*I360,G360*J360),"")</f>
        <v/>
      </c>
      <c r="N360" s="35" t="str">
        <f t="shared" si="11"/>
        <v/>
      </c>
      <c r="O360" s="33" t="str">
        <f>IFERROR(Tableau13[[#This Row],[Coût total présenté par le bénéficiaire]]*$F$7,"")</f>
        <v/>
      </c>
      <c r="P360" s="33" t="str">
        <f>IFERROR(Tableau13[[#This Row],[Montant de l''aide]]-Tableau13[[#This Row],[Montant de l''aide FEDER]],"")</f>
        <v/>
      </c>
    </row>
    <row r="361" spans="1:16" ht="13.5" customHeight="1" x14ac:dyDescent="0.35">
      <c r="A361" s="40"/>
      <c r="B361" s="40"/>
      <c r="C361" s="41"/>
      <c r="D361" s="41"/>
      <c r="E361" s="42" t="str">
        <f>IFERROR(VLOOKUP(D361,'OCS 2025'!$B$5:$E$16,3,0),"")</f>
        <v/>
      </c>
      <c r="F361" s="41"/>
      <c r="G361" s="43" t="str">
        <f>IFERROR(IF(Tableau13[[#This Row],[Codification BSCU]]="Groupage INTRANT, fret aérien","-",E361*F361),"")</f>
        <v/>
      </c>
      <c r="H361" s="44"/>
      <c r="I361" s="44"/>
      <c r="J361" s="45" t="str">
        <f t="shared" si="12"/>
        <v/>
      </c>
      <c r="K361" s="46"/>
      <c r="L361" s="46"/>
      <c r="M361" s="34" t="str">
        <f>IFERROR(IF(Tableau13[[#This Row],[Codification BSCU]]="Groupage INTRANT, fret aérien",E361*I361,G361*J361),"")</f>
        <v/>
      </c>
      <c r="N361" s="35" t="str">
        <f t="shared" si="11"/>
        <v/>
      </c>
      <c r="O361" s="33" t="str">
        <f>IFERROR(Tableau13[[#This Row],[Coût total présenté par le bénéficiaire]]*$F$7,"")</f>
        <v/>
      </c>
      <c r="P361" s="33" t="str">
        <f>IFERROR(Tableau13[[#This Row],[Montant de l''aide]]-Tableau13[[#This Row],[Montant de l''aide FEDER]],"")</f>
        <v/>
      </c>
    </row>
    <row r="362" spans="1:16" ht="13.5" customHeight="1" x14ac:dyDescent="0.35">
      <c r="A362" s="40"/>
      <c r="B362" s="40"/>
      <c r="C362" s="41"/>
      <c r="D362" s="41"/>
      <c r="E362" s="42" t="str">
        <f>IFERROR(VLOOKUP(D362,'OCS 2025'!$B$5:$E$16,3,0),"")</f>
        <v/>
      </c>
      <c r="F362" s="41"/>
      <c r="G362" s="43" t="str">
        <f>IFERROR(IF(Tableau13[[#This Row],[Codification BSCU]]="Groupage INTRANT, fret aérien","-",E362*F362),"")</f>
        <v/>
      </c>
      <c r="H362" s="44"/>
      <c r="I362" s="44"/>
      <c r="J362" s="45" t="str">
        <f t="shared" si="12"/>
        <v/>
      </c>
      <c r="K362" s="46"/>
      <c r="L362" s="46"/>
      <c r="M362" s="34" t="str">
        <f>IFERROR(IF(Tableau13[[#This Row],[Codification BSCU]]="Groupage INTRANT, fret aérien",E362*I362,G362*J362),"")</f>
        <v/>
      </c>
      <c r="N362" s="35" t="str">
        <f t="shared" si="11"/>
        <v/>
      </c>
      <c r="O362" s="33" t="str">
        <f>IFERROR(Tableau13[[#This Row],[Coût total présenté par le bénéficiaire]]*$F$7,"")</f>
        <v/>
      </c>
      <c r="P362" s="33" t="str">
        <f>IFERROR(Tableau13[[#This Row],[Montant de l''aide]]-Tableau13[[#This Row],[Montant de l''aide FEDER]],"")</f>
        <v/>
      </c>
    </row>
    <row r="363" spans="1:16" ht="13.5" customHeight="1" x14ac:dyDescent="0.35">
      <c r="A363" s="40"/>
      <c r="B363" s="40"/>
      <c r="C363" s="41"/>
      <c r="D363" s="41"/>
      <c r="E363" s="42" t="str">
        <f>IFERROR(VLOOKUP(D363,'OCS 2025'!$B$5:$E$16,3,0),"")</f>
        <v/>
      </c>
      <c r="F363" s="41"/>
      <c r="G363" s="43" t="str">
        <f>IFERROR(IF(Tableau13[[#This Row],[Codification BSCU]]="Groupage INTRANT, fret aérien","-",E363*F363),"")</f>
        <v/>
      </c>
      <c r="H363" s="44"/>
      <c r="I363" s="44"/>
      <c r="J363" s="45" t="str">
        <f t="shared" si="12"/>
        <v/>
      </c>
      <c r="K363" s="46"/>
      <c r="L363" s="46"/>
      <c r="M363" s="34" t="str">
        <f>IFERROR(IF(Tableau13[[#This Row],[Codification BSCU]]="Groupage INTRANT, fret aérien",E363*I363,G363*J363),"")</f>
        <v/>
      </c>
      <c r="N363" s="35" t="str">
        <f t="shared" si="11"/>
        <v/>
      </c>
      <c r="O363" s="33" t="str">
        <f>IFERROR(Tableau13[[#This Row],[Coût total présenté par le bénéficiaire]]*$F$7,"")</f>
        <v/>
      </c>
      <c r="P363" s="33" t="str">
        <f>IFERROR(Tableau13[[#This Row],[Montant de l''aide]]-Tableau13[[#This Row],[Montant de l''aide FEDER]],"")</f>
        <v/>
      </c>
    </row>
    <row r="364" spans="1:16" ht="13.5" customHeight="1" x14ac:dyDescent="0.35">
      <c r="A364" s="40"/>
      <c r="B364" s="40"/>
      <c r="C364" s="41"/>
      <c r="D364" s="41"/>
      <c r="E364" s="42" t="str">
        <f>IFERROR(VLOOKUP(D364,'OCS 2025'!$B$5:$E$16,3,0),"")</f>
        <v/>
      </c>
      <c r="F364" s="41"/>
      <c r="G364" s="43" t="str">
        <f>IFERROR(IF(Tableau13[[#This Row],[Codification BSCU]]="Groupage INTRANT, fret aérien","-",E364*F364),"")</f>
        <v/>
      </c>
      <c r="H364" s="44"/>
      <c r="I364" s="44"/>
      <c r="J364" s="45" t="str">
        <f t="shared" si="12"/>
        <v/>
      </c>
      <c r="K364" s="46"/>
      <c r="L364" s="46"/>
      <c r="M364" s="34" t="str">
        <f>IFERROR(IF(Tableau13[[#This Row],[Codification BSCU]]="Groupage INTRANT, fret aérien",E364*I364,G364*J364),"")</f>
        <v/>
      </c>
      <c r="N364" s="35" t="str">
        <f t="shared" si="11"/>
        <v/>
      </c>
      <c r="O364" s="33" t="str">
        <f>IFERROR(Tableau13[[#This Row],[Coût total présenté par le bénéficiaire]]*$F$7,"")</f>
        <v/>
      </c>
      <c r="P364" s="33" t="str">
        <f>IFERROR(Tableau13[[#This Row],[Montant de l''aide]]-Tableau13[[#This Row],[Montant de l''aide FEDER]],"")</f>
        <v/>
      </c>
    </row>
    <row r="365" spans="1:16" ht="13.5" customHeight="1" x14ac:dyDescent="0.35">
      <c r="A365" s="40"/>
      <c r="B365" s="40"/>
      <c r="C365" s="41"/>
      <c r="D365" s="41"/>
      <c r="E365" s="42" t="str">
        <f>IFERROR(VLOOKUP(D365,'OCS 2025'!$B$5:$E$16,3,0),"")</f>
        <v/>
      </c>
      <c r="F365" s="41"/>
      <c r="G365" s="43" t="str">
        <f>IFERROR(IF(Tableau13[[#This Row],[Codification BSCU]]="Groupage INTRANT, fret aérien","-",E365*F365),"")</f>
        <v/>
      </c>
      <c r="H365" s="44"/>
      <c r="I365" s="44"/>
      <c r="J365" s="45" t="str">
        <f t="shared" si="12"/>
        <v/>
      </c>
      <c r="K365" s="46"/>
      <c r="L365" s="46"/>
      <c r="M365" s="34" t="str">
        <f>IFERROR(IF(Tableau13[[#This Row],[Codification BSCU]]="Groupage INTRANT, fret aérien",E365*I365,G365*J365),"")</f>
        <v/>
      </c>
      <c r="N365" s="35" t="str">
        <f t="shared" si="11"/>
        <v/>
      </c>
      <c r="O365" s="33" t="str">
        <f>IFERROR(Tableau13[[#This Row],[Coût total présenté par le bénéficiaire]]*$F$7,"")</f>
        <v/>
      </c>
      <c r="P365" s="33" t="str">
        <f>IFERROR(Tableau13[[#This Row],[Montant de l''aide]]-Tableau13[[#This Row],[Montant de l''aide FEDER]],"")</f>
        <v/>
      </c>
    </row>
    <row r="366" spans="1:16" ht="13.5" customHeight="1" x14ac:dyDescent="0.35">
      <c r="A366" s="40"/>
      <c r="B366" s="40"/>
      <c r="C366" s="41"/>
      <c r="D366" s="41"/>
      <c r="E366" s="42" t="str">
        <f>IFERROR(VLOOKUP(D366,'OCS 2025'!$B$5:$E$16,3,0),"")</f>
        <v/>
      </c>
      <c r="F366" s="41"/>
      <c r="G366" s="43" t="str">
        <f>IFERROR(IF(Tableau13[[#This Row],[Codification BSCU]]="Groupage INTRANT, fret aérien","-",E366*F366),"")</f>
        <v/>
      </c>
      <c r="H366" s="44"/>
      <c r="I366" s="44"/>
      <c r="J366" s="45" t="str">
        <f t="shared" si="12"/>
        <v/>
      </c>
      <c r="K366" s="46"/>
      <c r="L366" s="46"/>
      <c r="M366" s="34" t="str">
        <f>IFERROR(IF(Tableau13[[#This Row],[Codification BSCU]]="Groupage INTRANT, fret aérien",E366*I366,G366*J366),"")</f>
        <v/>
      </c>
      <c r="N366" s="35" t="str">
        <f t="shared" si="11"/>
        <v/>
      </c>
      <c r="O366" s="33" t="str">
        <f>IFERROR(Tableau13[[#This Row],[Coût total présenté par le bénéficiaire]]*$F$7,"")</f>
        <v/>
      </c>
      <c r="P366" s="33" t="str">
        <f>IFERROR(Tableau13[[#This Row],[Montant de l''aide]]-Tableau13[[#This Row],[Montant de l''aide FEDER]],"")</f>
        <v/>
      </c>
    </row>
    <row r="367" spans="1:16" ht="13.5" customHeight="1" x14ac:dyDescent="0.35">
      <c r="A367" s="40"/>
      <c r="B367" s="40"/>
      <c r="C367" s="41"/>
      <c r="D367" s="41"/>
      <c r="E367" s="42" t="str">
        <f>IFERROR(VLOOKUP(D367,'OCS 2025'!$B$5:$E$16,3,0),"")</f>
        <v/>
      </c>
      <c r="F367" s="41"/>
      <c r="G367" s="43" t="str">
        <f>IFERROR(IF(Tableau13[[#This Row],[Codification BSCU]]="Groupage INTRANT, fret aérien","-",E367*F367),"")</f>
        <v/>
      </c>
      <c r="H367" s="44"/>
      <c r="I367" s="44"/>
      <c r="J367" s="45" t="str">
        <f t="shared" si="12"/>
        <v/>
      </c>
      <c r="K367" s="46"/>
      <c r="L367" s="46"/>
      <c r="M367" s="34" t="str">
        <f>IFERROR(IF(Tableau13[[#This Row],[Codification BSCU]]="Groupage INTRANT, fret aérien",E367*I367,G367*J367),"")</f>
        <v/>
      </c>
      <c r="N367" s="35" t="str">
        <f t="shared" si="11"/>
        <v/>
      </c>
      <c r="O367" s="33" t="str">
        <f>IFERROR(Tableau13[[#This Row],[Coût total présenté par le bénéficiaire]]*$F$7,"")</f>
        <v/>
      </c>
      <c r="P367" s="33" t="str">
        <f>IFERROR(Tableau13[[#This Row],[Montant de l''aide]]-Tableau13[[#This Row],[Montant de l''aide FEDER]],"")</f>
        <v/>
      </c>
    </row>
    <row r="368" spans="1:16" ht="13.5" customHeight="1" x14ac:dyDescent="0.35">
      <c r="A368" s="40"/>
      <c r="B368" s="40"/>
      <c r="C368" s="41"/>
      <c r="D368" s="41"/>
      <c r="E368" s="42" t="str">
        <f>IFERROR(VLOOKUP(D368,'OCS 2025'!$B$5:$E$16,3,0),"")</f>
        <v/>
      </c>
      <c r="F368" s="41"/>
      <c r="G368" s="43" t="str">
        <f>IFERROR(IF(Tableau13[[#This Row],[Codification BSCU]]="Groupage INTRANT, fret aérien","-",E368*F368),"")</f>
        <v/>
      </c>
      <c r="H368" s="44"/>
      <c r="I368" s="44"/>
      <c r="J368" s="45" t="str">
        <f t="shared" si="12"/>
        <v/>
      </c>
      <c r="K368" s="46"/>
      <c r="L368" s="46"/>
      <c r="M368" s="34" t="str">
        <f>IFERROR(IF(Tableau13[[#This Row],[Codification BSCU]]="Groupage INTRANT, fret aérien",E368*I368,G368*J368),"")</f>
        <v/>
      </c>
      <c r="N368" s="35" t="str">
        <f t="shared" si="11"/>
        <v/>
      </c>
      <c r="O368" s="33" t="str">
        <f>IFERROR(Tableau13[[#This Row],[Coût total présenté par le bénéficiaire]]*$F$7,"")</f>
        <v/>
      </c>
      <c r="P368" s="33" t="str">
        <f>IFERROR(Tableau13[[#This Row],[Montant de l''aide]]-Tableau13[[#This Row],[Montant de l''aide FEDER]],"")</f>
        <v/>
      </c>
    </row>
    <row r="369" spans="1:16" ht="13.5" customHeight="1" x14ac:dyDescent="0.35">
      <c r="A369" s="40"/>
      <c r="B369" s="40"/>
      <c r="C369" s="41"/>
      <c r="D369" s="41"/>
      <c r="E369" s="42" t="str">
        <f>IFERROR(VLOOKUP(D369,'OCS 2025'!$B$5:$E$16,3,0),"")</f>
        <v/>
      </c>
      <c r="F369" s="41"/>
      <c r="G369" s="43" t="str">
        <f>IFERROR(IF(Tableau13[[#This Row],[Codification BSCU]]="Groupage INTRANT, fret aérien","-",E369*F369),"")</f>
        <v/>
      </c>
      <c r="H369" s="44"/>
      <c r="I369" s="44"/>
      <c r="J369" s="45" t="str">
        <f t="shared" si="12"/>
        <v/>
      </c>
      <c r="K369" s="46"/>
      <c r="L369" s="46"/>
      <c r="M369" s="34" t="str">
        <f>IFERROR(IF(Tableau13[[#This Row],[Codification BSCU]]="Groupage INTRANT, fret aérien",E369*I369,G369*J369),"")</f>
        <v/>
      </c>
      <c r="N369" s="35" t="str">
        <f t="shared" si="11"/>
        <v/>
      </c>
      <c r="O369" s="33" t="str">
        <f>IFERROR(Tableau13[[#This Row],[Coût total présenté par le bénéficiaire]]*$F$7,"")</f>
        <v/>
      </c>
      <c r="P369" s="33" t="str">
        <f>IFERROR(Tableau13[[#This Row],[Montant de l''aide]]-Tableau13[[#This Row],[Montant de l''aide FEDER]],"")</f>
        <v/>
      </c>
    </row>
    <row r="370" spans="1:16" ht="13.5" customHeight="1" x14ac:dyDescent="0.35">
      <c r="A370" s="40"/>
      <c r="B370" s="40"/>
      <c r="C370" s="41"/>
      <c r="D370" s="41"/>
      <c r="E370" s="42" t="str">
        <f>IFERROR(VLOOKUP(D370,'OCS 2025'!$B$5:$E$16,3,0),"")</f>
        <v/>
      </c>
      <c r="F370" s="41"/>
      <c r="G370" s="43" t="str">
        <f>IFERROR(IF(Tableau13[[#This Row],[Codification BSCU]]="Groupage INTRANT, fret aérien","-",E370*F370),"")</f>
        <v/>
      </c>
      <c r="H370" s="44"/>
      <c r="I370" s="44"/>
      <c r="J370" s="45" t="str">
        <f t="shared" si="12"/>
        <v/>
      </c>
      <c r="K370" s="46"/>
      <c r="L370" s="46"/>
      <c r="M370" s="34" t="str">
        <f>IFERROR(IF(Tableau13[[#This Row],[Codification BSCU]]="Groupage INTRANT, fret aérien",E370*I370,G370*J370),"")</f>
        <v/>
      </c>
      <c r="N370" s="35" t="str">
        <f t="shared" si="11"/>
        <v/>
      </c>
      <c r="O370" s="33" t="str">
        <f>IFERROR(Tableau13[[#This Row],[Coût total présenté par le bénéficiaire]]*$F$7,"")</f>
        <v/>
      </c>
      <c r="P370" s="33" t="str">
        <f>IFERROR(Tableau13[[#This Row],[Montant de l''aide]]-Tableau13[[#This Row],[Montant de l''aide FEDER]],"")</f>
        <v/>
      </c>
    </row>
    <row r="371" spans="1:16" ht="13.5" customHeight="1" x14ac:dyDescent="0.35">
      <c r="A371" s="40"/>
      <c r="B371" s="40"/>
      <c r="C371" s="41"/>
      <c r="D371" s="41"/>
      <c r="E371" s="42" t="str">
        <f>IFERROR(VLOOKUP(D371,'OCS 2025'!$B$5:$E$16,3,0),"")</f>
        <v/>
      </c>
      <c r="F371" s="41"/>
      <c r="G371" s="43" t="str">
        <f>IFERROR(IF(Tableau13[[#This Row],[Codification BSCU]]="Groupage INTRANT, fret aérien","-",E371*F371),"")</f>
        <v/>
      </c>
      <c r="H371" s="44"/>
      <c r="I371" s="44"/>
      <c r="J371" s="45" t="str">
        <f t="shared" si="12"/>
        <v/>
      </c>
      <c r="K371" s="46"/>
      <c r="L371" s="46"/>
      <c r="M371" s="34" t="str">
        <f>IFERROR(IF(Tableau13[[#This Row],[Codification BSCU]]="Groupage INTRANT, fret aérien",E371*I371,G371*J371),"")</f>
        <v/>
      </c>
      <c r="N371" s="35" t="str">
        <f t="shared" si="11"/>
        <v/>
      </c>
      <c r="O371" s="33" t="str">
        <f>IFERROR(Tableau13[[#This Row],[Coût total présenté par le bénéficiaire]]*$F$7,"")</f>
        <v/>
      </c>
      <c r="P371" s="33" t="str">
        <f>IFERROR(Tableau13[[#This Row],[Montant de l''aide]]-Tableau13[[#This Row],[Montant de l''aide FEDER]],"")</f>
        <v/>
      </c>
    </row>
    <row r="372" spans="1:16" ht="13.5" customHeight="1" x14ac:dyDescent="0.35">
      <c r="A372" s="40"/>
      <c r="B372" s="40"/>
      <c r="C372" s="41"/>
      <c r="D372" s="41"/>
      <c r="E372" s="42" t="str">
        <f>IFERROR(VLOOKUP(D372,'OCS 2025'!$B$5:$E$16,3,0),"")</f>
        <v/>
      </c>
      <c r="F372" s="41"/>
      <c r="G372" s="43" t="str">
        <f>IFERROR(IF(Tableau13[[#This Row],[Codification BSCU]]="Groupage INTRANT, fret aérien","-",E372*F372),"")</f>
        <v/>
      </c>
      <c r="H372" s="44"/>
      <c r="I372" s="44"/>
      <c r="J372" s="45" t="str">
        <f t="shared" si="12"/>
        <v/>
      </c>
      <c r="K372" s="46"/>
      <c r="L372" s="46"/>
      <c r="M372" s="34" t="str">
        <f>IFERROR(IF(Tableau13[[#This Row],[Codification BSCU]]="Groupage INTRANT, fret aérien",E372*I372,G372*J372),"")</f>
        <v/>
      </c>
      <c r="N372" s="35" t="str">
        <f t="shared" si="11"/>
        <v/>
      </c>
      <c r="O372" s="33" t="str">
        <f>IFERROR(Tableau13[[#This Row],[Coût total présenté par le bénéficiaire]]*$F$7,"")</f>
        <v/>
      </c>
      <c r="P372" s="33" t="str">
        <f>IFERROR(Tableau13[[#This Row],[Montant de l''aide]]-Tableau13[[#This Row],[Montant de l''aide FEDER]],"")</f>
        <v/>
      </c>
    </row>
    <row r="373" spans="1:16" ht="13.5" customHeight="1" x14ac:dyDescent="0.35">
      <c r="A373" s="40"/>
      <c r="B373" s="40"/>
      <c r="C373" s="41"/>
      <c r="D373" s="41"/>
      <c r="E373" s="42" t="str">
        <f>IFERROR(VLOOKUP(D373,'OCS 2025'!$B$5:$E$16,3,0),"")</f>
        <v/>
      </c>
      <c r="F373" s="41"/>
      <c r="G373" s="43" t="str">
        <f>IFERROR(IF(Tableau13[[#This Row],[Codification BSCU]]="Groupage INTRANT, fret aérien","-",E373*F373),"")</f>
        <v/>
      </c>
      <c r="H373" s="44"/>
      <c r="I373" s="44"/>
      <c r="J373" s="45" t="str">
        <f t="shared" si="12"/>
        <v/>
      </c>
      <c r="K373" s="46"/>
      <c r="L373" s="46"/>
      <c r="M373" s="34" t="str">
        <f>IFERROR(IF(Tableau13[[#This Row],[Codification BSCU]]="Groupage INTRANT, fret aérien",E373*I373,G373*J373),"")</f>
        <v/>
      </c>
      <c r="N373" s="35" t="str">
        <f t="shared" si="11"/>
        <v/>
      </c>
      <c r="O373" s="33" t="str">
        <f>IFERROR(Tableau13[[#This Row],[Coût total présenté par le bénéficiaire]]*$F$7,"")</f>
        <v/>
      </c>
      <c r="P373" s="33" t="str">
        <f>IFERROR(Tableau13[[#This Row],[Montant de l''aide]]-Tableau13[[#This Row],[Montant de l''aide FEDER]],"")</f>
        <v/>
      </c>
    </row>
    <row r="374" spans="1:16" ht="13.5" customHeight="1" x14ac:dyDescent="0.35">
      <c r="A374" s="40"/>
      <c r="B374" s="40"/>
      <c r="C374" s="41"/>
      <c r="D374" s="41"/>
      <c r="E374" s="42" t="str">
        <f>IFERROR(VLOOKUP(D374,'OCS 2025'!$B$5:$E$16,3,0),"")</f>
        <v/>
      </c>
      <c r="F374" s="41"/>
      <c r="G374" s="43" t="str">
        <f>IFERROR(IF(Tableau13[[#This Row],[Codification BSCU]]="Groupage INTRANT, fret aérien","-",E374*F374),"")</f>
        <v/>
      </c>
      <c r="H374" s="44"/>
      <c r="I374" s="44"/>
      <c r="J374" s="45" t="str">
        <f t="shared" si="12"/>
        <v/>
      </c>
      <c r="K374" s="46"/>
      <c r="L374" s="46"/>
      <c r="M374" s="34" t="str">
        <f>IFERROR(IF(Tableau13[[#This Row],[Codification BSCU]]="Groupage INTRANT, fret aérien",E374*I374,G374*J374),"")</f>
        <v/>
      </c>
      <c r="N374" s="35" t="str">
        <f t="shared" si="11"/>
        <v/>
      </c>
      <c r="O374" s="33" t="str">
        <f>IFERROR(Tableau13[[#This Row],[Coût total présenté par le bénéficiaire]]*$F$7,"")</f>
        <v/>
      </c>
      <c r="P374" s="33" t="str">
        <f>IFERROR(Tableau13[[#This Row],[Montant de l''aide]]-Tableau13[[#This Row],[Montant de l''aide FEDER]],"")</f>
        <v/>
      </c>
    </row>
    <row r="375" spans="1:16" ht="13.5" customHeight="1" x14ac:dyDescent="0.35">
      <c r="A375" s="40"/>
      <c r="B375" s="40"/>
      <c r="C375" s="41"/>
      <c r="D375" s="41"/>
      <c r="E375" s="42" t="str">
        <f>IFERROR(VLOOKUP(D375,'OCS 2025'!$B$5:$E$16,3,0),"")</f>
        <v/>
      </c>
      <c r="F375" s="41"/>
      <c r="G375" s="43" t="str">
        <f>IFERROR(IF(Tableau13[[#This Row],[Codification BSCU]]="Groupage INTRANT, fret aérien","-",E375*F375),"")</f>
        <v/>
      </c>
      <c r="H375" s="44"/>
      <c r="I375" s="44"/>
      <c r="J375" s="45" t="str">
        <f t="shared" si="12"/>
        <v/>
      </c>
      <c r="K375" s="46"/>
      <c r="L375" s="46"/>
      <c r="M375" s="34" t="str">
        <f>IFERROR(IF(Tableau13[[#This Row],[Codification BSCU]]="Groupage INTRANT, fret aérien",E375*I375,G375*J375),"")</f>
        <v/>
      </c>
      <c r="N375" s="35" t="str">
        <f t="shared" si="11"/>
        <v/>
      </c>
      <c r="O375" s="33" t="str">
        <f>IFERROR(Tableau13[[#This Row],[Coût total présenté par le bénéficiaire]]*$F$7,"")</f>
        <v/>
      </c>
      <c r="P375" s="33" t="str">
        <f>IFERROR(Tableau13[[#This Row],[Montant de l''aide]]-Tableau13[[#This Row],[Montant de l''aide FEDER]],"")</f>
        <v/>
      </c>
    </row>
    <row r="376" spans="1:16" ht="13.5" customHeight="1" x14ac:dyDescent="0.35">
      <c r="A376" s="40"/>
      <c r="B376" s="40"/>
      <c r="C376" s="41"/>
      <c r="D376" s="41"/>
      <c r="E376" s="42" t="str">
        <f>IFERROR(VLOOKUP(D376,'OCS 2025'!$B$5:$E$16,3,0),"")</f>
        <v/>
      </c>
      <c r="F376" s="41"/>
      <c r="G376" s="43" t="str">
        <f>IFERROR(IF(Tableau13[[#This Row],[Codification BSCU]]="Groupage INTRANT, fret aérien","-",E376*F376),"")</f>
        <v/>
      </c>
      <c r="H376" s="44"/>
      <c r="I376" s="44"/>
      <c r="J376" s="45" t="str">
        <f t="shared" si="12"/>
        <v/>
      </c>
      <c r="K376" s="46"/>
      <c r="L376" s="46"/>
      <c r="M376" s="34" t="str">
        <f>IFERROR(IF(Tableau13[[#This Row],[Codification BSCU]]="Groupage INTRANT, fret aérien",E376*I376,G376*J376),"")</f>
        <v/>
      </c>
      <c r="N376" s="35" t="str">
        <f t="shared" si="11"/>
        <v/>
      </c>
      <c r="O376" s="33" t="str">
        <f>IFERROR(Tableau13[[#This Row],[Coût total présenté par le bénéficiaire]]*$F$7,"")</f>
        <v/>
      </c>
      <c r="P376" s="33" t="str">
        <f>IFERROR(Tableau13[[#This Row],[Montant de l''aide]]-Tableau13[[#This Row],[Montant de l''aide FEDER]],"")</f>
        <v/>
      </c>
    </row>
    <row r="377" spans="1:16" ht="13.5" customHeight="1" x14ac:dyDescent="0.35">
      <c r="A377" s="40"/>
      <c r="B377" s="40"/>
      <c r="C377" s="41"/>
      <c r="D377" s="41"/>
      <c r="E377" s="42" t="str">
        <f>IFERROR(VLOOKUP(D377,'OCS 2025'!$B$5:$E$16,3,0),"")</f>
        <v/>
      </c>
      <c r="F377" s="41"/>
      <c r="G377" s="43" t="str">
        <f>IFERROR(IF(Tableau13[[#This Row],[Codification BSCU]]="Groupage INTRANT, fret aérien","-",E377*F377),"")</f>
        <v/>
      </c>
      <c r="H377" s="44"/>
      <c r="I377" s="44"/>
      <c r="J377" s="45" t="str">
        <f t="shared" si="12"/>
        <v/>
      </c>
      <c r="K377" s="46"/>
      <c r="L377" s="46"/>
      <c r="M377" s="34" t="str">
        <f>IFERROR(IF(Tableau13[[#This Row],[Codification BSCU]]="Groupage INTRANT, fret aérien",E377*I377,G377*J377),"")</f>
        <v/>
      </c>
      <c r="N377" s="35" t="str">
        <f t="shared" si="11"/>
        <v/>
      </c>
      <c r="O377" s="33" t="str">
        <f>IFERROR(Tableau13[[#This Row],[Coût total présenté par le bénéficiaire]]*$F$7,"")</f>
        <v/>
      </c>
      <c r="P377" s="33" t="str">
        <f>IFERROR(Tableau13[[#This Row],[Montant de l''aide]]-Tableau13[[#This Row],[Montant de l''aide FEDER]],"")</f>
        <v/>
      </c>
    </row>
    <row r="378" spans="1:16" ht="13.5" customHeight="1" x14ac:dyDescent="0.35">
      <c r="A378" s="40"/>
      <c r="B378" s="40"/>
      <c r="C378" s="41"/>
      <c r="D378" s="41"/>
      <c r="E378" s="42" t="str">
        <f>IFERROR(VLOOKUP(D378,'OCS 2025'!$B$5:$E$16,3,0),"")</f>
        <v/>
      </c>
      <c r="F378" s="41"/>
      <c r="G378" s="43" t="str">
        <f>IFERROR(IF(Tableau13[[#This Row],[Codification BSCU]]="Groupage INTRANT, fret aérien","-",E378*F378),"")</f>
        <v/>
      </c>
      <c r="H378" s="44"/>
      <c r="I378" s="44"/>
      <c r="J378" s="45" t="str">
        <f t="shared" si="12"/>
        <v/>
      </c>
      <c r="K378" s="46"/>
      <c r="L378" s="46"/>
      <c r="M378" s="34" t="str">
        <f>IFERROR(IF(Tableau13[[#This Row],[Codification BSCU]]="Groupage INTRANT, fret aérien",E378*I378,G378*J378),"")</f>
        <v/>
      </c>
      <c r="N378" s="35" t="str">
        <f t="shared" si="11"/>
        <v/>
      </c>
      <c r="O378" s="33" t="str">
        <f>IFERROR(Tableau13[[#This Row],[Coût total présenté par le bénéficiaire]]*$F$7,"")</f>
        <v/>
      </c>
      <c r="P378" s="33" t="str">
        <f>IFERROR(Tableau13[[#This Row],[Montant de l''aide]]-Tableau13[[#This Row],[Montant de l''aide FEDER]],"")</f>
        <v/>
      </c>
    </row>
    <row r="379" spans="1:16" ht="13.5" customHeight="1" x14ac:dyDescent="0.35">
      <c r="A379" s="40"/>
      <c r="B379" s="40"/>
      <c r="C379" s="41"/>
      <c r="D379" s="41"/>
      <c r="E379" s="42" t="str">
        <f>IFERROR(VLOOKUP(D379,'OCS 2025'!$B$5:$E$16,3,0),"")</f>
        <v/>
      </c>
      <c r="F379" s="41"/>
      <c r="G379" s="43" t="str">
        <f>IFERROR(IF(Tableau13[[#This Row],[Codification BSCU]]="Groupage INTRANT, fret aérien","-",E379*F379),"")</f>
        <v/>
      </c>
      <c r="H379" s="44"/>
      <c r="I379" s="44"/>
      <c r="J379" s="45" t="str">
        <f t="shared" si="12"/>
        <v/>
      </c>
      <c r="K379" s="46"/>
      <c r="L379" s="46"/>
      <c r="M379" s="34" t="str">
        <f>IFERROR(IF(Tableau13[[#This Row],[Codification BSCU]]="Groupage INTRANT, fret aérien",E379*I379,G379*J379),"")</f>
        <v/>
      </c>
      <c r="N379" s="35" t="str">
        <f t="shared" si="11"/>
        <v/>
      </c>
      <c r="O379" s="33" t="str">
        <f>IFERROR(Tableau13[[#This Row],[Coût total présenté par le bénéficiaire]]*$F$7,"")</f>
        <v/>
      </c>
      <c r="P379" s="33" t="str">
        <f>IFERROR(Tableau13[[#This Row],[Montant de l''aide]]-Tableau13[[#This Row],[Montant de l''aide FEDER]],"")</f>
        <v/>
      </c>
    </row>
    <row r="380" spans="1:16" ht="13.5" customHeight="1" x14ac:dyDescent="0.35">
      <c r="A380" s="40"/>
      <c r="B380" s="40"/>
      <c r="C380" s="41"/>
      <c r="D380" s="41"/>
      <c r="E380" s="42" t="str">
        <f>IFERROR(VLOOKUP(D380,'OCS 2025'!$B$5:$E$16,3,0),"")</f>
        <v/>
      </c>
      <c r="F380" s="41"/>
      <c r="G380" s="43" t="str">
        <f>IFERROR(IF(Tableau13[[#This Row],[Codification BSCU]]="Groupage INTRANT, fret aérien","-",E380*F380),"")</f>
        <v/>
      </c>
      <c r="H380" s="44"/>
      <c r="I380" s="44"/>
      <c r="J380" s="45" t="str">
        <f t="shared" si="12"/>
        <v/>
      </c>
      <c r="K380" s="46"/>
      <c r="L380" s="46"/>
      <c r="M380" s="34" t="str">
        <f>IFERROR(IF(Tableau13[[#This Row],[Codification BSCU]]="Groupage INTRANT, fret aérien",E380*I380,G380*J380),"")</f>
        <v/>
      </c>
      <c r="N380" s="35" t="str">
        <f t="shared" si="11"/>
        <v/>
      </c>
      <c r="O380" s="33" t="str">
        <f>IFERROR(Tableau13[[#This Row],[Coût total présenté par le bénéficiaire]]*$F$7,"")</f>
        <v/>
      </c>
      <c r="P380" s="33" t="str">
        <f>IFERROR(Tableau13[[#This Row],[Montant de l''aide]]-Tableau13[[#This Row],[Montant de l''aide FEDER]],"")</f>
        <v/>
      </c>
    </row>
    <row r="381" spans="1:16" ht="13.5" customHeight="1" x14ac:dyDescent="0.35">
      <c r="A381" s="40"/>
      <c r="B381" s="40"/>
      <c r="C381" s="41"/>
      <c r="D381" s="41"/>
      <c r="E381" s="42" t="str">
        <f>IFERROR(VLOOKUP(D381,'OCS 2025'!$B$5:$E$16,3,0),"")</f>
        <v/>
      </c>
      <c r="F381" s="41"/>
      <c r="G381" s="43" t="str">
        <f>IFERROR(IF(Tableau13[[#This Row],[Codification BSCU]]="Groupage INTRANT, fret aérien","-",E381*F381),"")</f>
        <v/>
      </c>
      <c r="H381" s="44"/>
      <c r="I381" s="44"/>
      <c r="J381" s="45" t="str">
        <f t="shared" si="12"/>
        <v/>
      </c>
      <c r="K381" s="46"/>
      <c r="L381" s="46"/>
      <c r="M381" s="34" t="str">
        <f>IFERROR(IF(Tableau13[[#This Row],[Codification BSCU]]="Groupage INTRANT, fret aérien",E381*I381,G381*J381),"")</f>
        <v/>
      </c>
      <c r="N381" s="35" t="str">
        <f t="shared" si="11"/>
        <v/>
      </c>
      <c r="O381" s="33" t="str">
        <f>IFERROR(Tableau13[[#This Row],[Coût total présenté par le bénéficiaire]]*$F$7,"")</f>
        <v/>
      </c>
      <c r="P381" s="33" t="str">
        <f>IFERROR(Tableau13[[#This Row],[Montant de l''aide]]-Tableau13[[#This Row],[Montant de l''aide FEDER]],"")</f>
        <v/>
      </c>
    </row>
    <row r="382" spans="1:16" ht="13.5" customHeight="1" x14ac:dyDescent="0.35">
      <c r="A382" s="40"/>
      <c r="B382" s="40"/>
      <c r="C382" s="41"/>
      <c r="D382" s="41"/>
      <c r="E382" s="42" t="str">
        <f>IFERROR(VLOOKUP(D382,'OCS 2025'!$B$5:$E$16,3,0),"")</f>
        <v/>
      </c>
      <c r="F382" s="41"/>
      <c r="G382" s="43" t="str">
        <f>IFERROR(IF(Tableau13[[#This Row],[Codification BSCU]]="Groupage INTRANT, fret aérien","-",E382*F382),"")</f>
        <v/>
      </c>
      <c r="H382" s="44"/>
      <c r="I382" s="44"/>
      <c r="J382" s="45" t="str">
        <f t="shared" si="12"/>
        <v/>
      </c>
      <c r="K382" s="46"/>
      <c r="L382" s="46"/>
      <c r="M382" s="34" t="str">
        <f>IFERROR(IF(Tableau13[[#This Row],[Codification BSCU]]="Groupage INTRANT, fret aérien",E382*I382,G382*J382),"")</f>
        <v/>
      </c>
      <c r="N382" s="35" t="str">
        <f t="shared" si="11"/>
        <v/>
      </c>
      <c r="O382" s="33" t="str">
        <f>IFERROR(Tableau13[[#This Row],[Coût total présenté par le bénéficiaire]]*$F$7,"")</f>
        <v/>
      </c>
      <c r="P382" s="33" t="str">
        <f>IFERROR(Tableau13[[#This Row],[Montant de l''aide]]-Tableau13[[#This Row],[Montant de l''aide FEDER]],"")</f>
        <v/>
      </c>
    </row>
    <row r="383" spans="1:16" ht="13.5" customHeight="1" x14ac:dyDescent="0.35">
      <c r="A383" s="40"/>
      <c r="B383" s="40"/>
      <c r="C383" s="41"/>
      <c r="D383" s="41"/>
      <c r="E383" s="42" t="str">
        <f>IFERROR(VLOOKUP(D383,'OCS 2025'!$B$5:$E$16,3,0),"")</f>
        <v/>
      </c>
      <c r="F383" s="41"/>
      <c r="G383" s="43" t="str">
        <f>IFERROR(IF(Tableau13[[#This Row],[Codification BSCU]]="Groupage INTRANT, fret aérien","-",E383*F383),"")</f>
        <v/>
      </c>
      <c r="H383" s="44"/>
      <c r="I383" s="44"/>
      <c r="J383" s="45" t="str">
        <f t="shared" si="12"/>
        <v/>
      </c>
      <c r="K383" s="46"/>
      <c r="L383" s="46"/>
      <c r="M383" s="34" t="str">
        <f>IFERROR(IF(Tableau13[[#This Row],[Codification BSCU]]="Groupage INTRANT, fret aérien",E383*I383,G383*J383),"")</f>
        <v/>
      </c>
      <c r="N383" s="35" t="str">
        <f t="shared" si="11"/>
        <v/>
      </c>
      <c r="O383" s="33" t="str">
        <f>IFERROR(Tableau13[[#This Row],[Coût total présenté par le bénéficiaire]]*$F$7,"")</f>
        <v/>
      </c>
      <c r="P383" s="33" t="str">
        <f>IFERROR(Tableau13[[#This Row],[Montant de l''aide]]-Tableau13[[#This Row],[Montant de l''aide FEDER]],"")</f>
        <v/>
      </c>
    </row>
    <row r="384" spans="1:16" ht="13.5" customHeight="1" x14ac:dyDescent="0.35">
      <c r="A384" s="40"/>
      <c r="B384" s="40"/>
      <c r="C384" s="41"/>
      <c r="D384" s="41"/>
      <c r="E384" s="42" t="str">
        <f>IFERROR(VLOOKUP(D384,'OCS 2025'!$B$5:$E$16,3,0),"")</f>
        <v/>
      </c>
      <c r="F384" s="41"/>
      <c r="G384" s="43" t="str">
        <f>IFERROR(IF(Tableau13[[#This Row],[Codification BSCU]]="Groupage INTRANT, fret aérien","-",E384*F384),"")</f>
        <v/>
      </c>
      <c r="H384" s="44"/>
      <c r="I384" s="44"/>
      <c r="J384" s="45" t="str">
        <f t="shared" si="12"/>
        <v/>
      </c>
      <c r="K384" s="46"/>
      <c r="L384" s="46"/>
      <c r="M384" s="34" t="str">
        <f>IFERROR(IF(Tableau13[[#This Row],[Codification BSCU]]="Groupage INTRANT, fret aérien",E384*I384,G384*J384),"")</f>
        <v/>
      </c>
      <c r="N384" s="35" t="str">
        <f t="shared" si="11"/>
        <v/>
      </c>
      <c r="O384" s="33" t="str">
        <f>IFERROR(Tableau13[[#This Row],[Coût total présenté par le bénéficiaire]]*$F$7,"")</f>
        <v/>
      </c>
      <c r="P384" s="33" t="str">
        <f>IFERROR(Tableau13[[#This Row],[Montant de l''aide]]-Tableau13[[#This Row],[Montant de l''aide FEDER]],"")</f>
        <v/>
      </c>
    </row>
    <row r="385" spans="1:16" ht="13.5" customHeight="1" x14ac:dyDescent="0.35">
      <c r="A385" s="40"/>
      <c r="B385" s="40"/>
      <c r="C385" s="41"/>
      <c r="D385" s="41"/>
      <c r="E385" s="42" t="str">
        <f>IFERROR(VLOOKUP(D385,'OCS 2025'!$B$5:$E$16,3,0),"")</f>
        <v/>
      </c>
      <c r="F385" s="41"/>
      <c r="G385" s="43" t="str">
        <f>IFERROR(IF(Tableau13[[#This Row],[Codification BSCU]]="Groupage INTRANT, fret aérien","-",E385*F385),"")</f>
        <v/>
      </c>
      <c r="H385" s="44"/>
      <c r="I385" s="44"/>
      <c r="J385" s="45" t="str">
        <f t="shared" si="12"/>
        <v/>
      </c>
      <c r="K385" s="46"/>
      <c r="L385" s="46"/>
      <c r="M385" s="34" t="str">
        <f>IFERROR(IF(Tableau13[[#This Row],[Codification BSCU]]="Groupage INTRANT, fret aérien",E385*I385,G385*J385),"")</f>
        <v/>
      </c>
      <c r="N385" s="35" t="str">
        <f t="shared" si="11"/>
        <v/>
      </c>
      <c r="O385" s="33" t="str">
        <f>IFERROR(Tableau13[[#This Row],[Coût total présenté par le bénéficiaire]]*$F$7,"")</f>
        <v/>
      </c>
      <c r="P385" s="33" t="str">
        <f>IFERROR(Tableau13[[#This Row],[Montant de l''aide]]-Tableau13[[#This Row],[Montant de l''aide FEDER]],"")</f>
        <v/>
      </c>
    </row>
    <row r="386" spans="1:16" ht="13.5" customHeight="1" x14ac:dyDescent="0.35">
      <c r="A386" s="40"/>
      <c r="B386" s="40"/>
      <c r="C386" s="41"/>
      <c r="D386" s="41"/>
      <c r="E386" s="42" t="str">
        <f>IFERROR(VLOOKUP(D386,'OCS 2025'!$B$5:$E$16,3,0),"")</f>
        <v/>
      </c>
      <c r="F386" s="41"/>
      <c r="G386" s="43" t="str">
        <f>IFERROR(IF(Tableau13[[#This Row],[Codification BSCU]]="Groupage INTRANT, fret aérien","-",E386*F386),"")</f>
        <v/>
      </c>
      <c r="H386" s="44"/>
      <c r="I386" s="44"/>
      <c r="J386" s="45" t="str">
        <f t="shared" si="12"/>
        <v/>
      </c>
      <c r="K386" s="46"/>
      <c r="L386" s="46"/>
      <c r="M386" s="34" t="str">
        <f>IFERROR(IF(Tableau13[[#This Row],[Codification BSCU]]="Groupage INTRANT, fret aérien",E386*I386,G386*J386),"")</f>
        <v/>
      </c>
      <c r="N386" s="35" t="str">
        <f t="shared" si="11"/>
        <v/>
      </c>
      <c r="O386" s="33" t="str">
        <f>IFERROR(Tableau13[[#This Row],[Coût total présenté par le bénéficiaire]]*$F$7,"")</f>
        <v/>
      </c>
      <c r="P386" s="33" t="str">
        <f>IFERROR(Tableau13[[#This Row],[Montant de l''aide]]-Tableau13[[#This Row],[Montant de l''aide FEDER]],"")</f>
        <v/>
      </c>
    </row>
    <row r="387" spans="1:16" ht="13.5" customHeight="1" x14ac:dyDescent="0.35">
      <c r="A387" s="40"/>
      <c r="B387" s="40"/>
      <c r="C387" s="41"/>
      <c r="D387" s="41"/>
      <c r="E387" s="42" t="str">
        <f>IFERROR(VLOOKUP(D387,'OCS 2025'!$B$5:$E$16,3,0),"")</f>
        <v/>
      </c>
      <c r="F387" s="41"/>
      <c r="G387" s="43" t="str">
        <f>IFERROR(IF(Tableau13[[#This Row],[Codification BSCU]]="Groupage INTRANT, fret aérien","-",E387*F387),"")</f>
        <v/>
      </c>
      <c r="H387" s="44"/>
      <c r="I387" s="44"/>
      <c r="J387" s="45" t="str">
        <f t="shared" si="12"/>
        <v/>
      </c>
      <c r="K387" s="46"/>
      <c r="L387" s="46"/>
      <c r="M387" s="34" t="str">
        <f>IFERROR(IF(Tableau13[[#This Row],[Codification BSCU]]="Groupage INTRANT, fret aérien",E387*I387,G387*J387),"")</f>
        <v/>
      </c>
      <c r="N387" s="35" t="str">
        <f t="shared" si="11"/>
        <v/>
      </c>
      <c r="O387" s="33" t="str">
        <f>IFERROR(Tableau13[[#This Row],[Coût total présenté par le bénéficiaire]]*$F$7,"")</f>
        <v/>
      </c>
      <c r="P387" s="33" t="str">
        <f>IFERROR(Tableau13[[#This Row],[Montant de l''aide]]-Tableau13[[#This Row],[Montant de l''aide FEDER]],"")</f>
        <v/>
      </c>
    </row>
    <row r="388" spans="1:16" ht="13.5" customHeight="1" x14ac:dyDescent="0.35">
      <c r="A388" s="40"/>
      <c r="B388" s="40"/>
      <c r="C388" s="41"/>
      <c r="D388" s="41"/>
      <c r="E388" s="42" t="str">
        <f>IFERROR(VLOOKUP(D388,'OCS 2025'!$B$5:$E$16,3,0),"")</f>
        <v/>
      </c>
      <c r="F388" s="41"/>
      <c r="G388" s="43" t="str">
        <f>IFERROR(IF(Tableau13[[#This Row],[Codification BSCU]]="Groupage INTRANT, fret aérien","-",E388*F388),"")</f>
        <v/>
      </c>
      <c r="H388" s="44"/>
      <c r="I388" s="44"/>
      <c r="J388" s="45" t="str">
        <f t="shared" si="12"/>
        <v/>
      </c>
      <c r="K388" s="46"/>
      <c r="L388" s="46"/>
      <c r="M388" s="34" t="str">
        <f>IFERROR(IF(Tableau13[[#This Row],[Codification BSCU]]="Groupage INTRANT, fret aérien",E388*I388,G388*J388),"")</f>
        <v/>
      </c>
      <c r="N388" s="35" t="str">
        <f t="shared" si="11"/>
        <v/>
      </c>
      <c r="O388" s="33" t="str">
        <f>IFERROR(Tableau13[[#This Row],[Coût total présenté par le bénéficiaire]]*$F$7,"")</f>
        <v/>
      </c>
      <c r="P388" s="33" t="str">
        <f>IFERROR(Tableau13[[#This Row],[Montant de l''aide]]-Tableau13[[#This Row],[Montant de l''aide FEDER]],"")</f>
        <v/>
      </c>
    </row>
    <row r="389" spans="1:16" ht="13.5" customHeight="1" x14ac:dyDescent="0.35">
      <c r="A389" s="40"/>
      <c r="B389" s="40"/>
      <c r="C389" s="41"/>
      <c r="D389" s="41"/>
      <c r="E389" s="42" t="str">
        <f>IFERROR(VLOOKUP(D389,'OCS 2025'!$B$5:$E$16,3,0),"")</f>
        <v/>
      </c>
      <c r="F389" s="41"/>
      <c r="G389" s="43" t="str">
        <f>IFERROR(IF(Tableau13[[#This Row],[Codification BSCU]]="Groupage INTRANT, fret aérien","-",E389*F389),"")</f>
        <v/>
      </c>
      <c r="H389" s="44"/>
      <c r="I389" s="44"/>
      <c r="J389" s="45" t="str">
        <f t="shared" si="12"/>
        <v/>
      </c>
      <c r="K389" s="46"/>
      <c r="L389" s="46"/>
      <c r="M389" s="34" t="str">
        <f>IFERROR(IF(Tableau13[[#This Row],[Codification BSCU]]="Groupage INTRANT, fret aérien",E389*I389,G389*J389),"")</f>
        <v/>
      </c>
      <c r="N389" s="35" t="str">
        <f t="shared" si="11"/>
        <v/>
      </c>
      <c r="O389" s="33" t="str">
        <f>IFERROR(Tableau13[[#This Row],[Coût total présenté par le bénéficiaire]]*$F$7,"")</f>
        <v/>
      </c>
      <c r="P389" s="33" t="str">
        <f>IFERROR(Tableau13[[#This Row],[Montant de l''aide]]-Tableau13[[#This Row],[Montant de l''aide FEDER]],"")</f>
        <v/>
      </c>
    </row>
    <row r="390" spans="1:16" ht="13.5" customHeight="1" x14ac:dyDescent="0.35">
      <c r="A390" s="40"/>
      <c r="B390" s="40"/>
      <c r="C390" s="41"/>
      <c r="D390" s="41"/>
      <c r="E390" s="42" t="str">
        <f>IFERROR(VLOOKUP(D390,'OCS 2025'!$B$5:$E$16,3,0),"")</f>
        <v/>
      </c>
      <c r="F390" s="41"/>
      <c r="G390" s="43" t="str">
        <f>IFERROR(IF(Tableau13[[#This Row],[Codification BSCU]]="Groupage INTRANT, fret aérien","-",E390*F390),"")</f>
        <v/>
      </c>
      <c r="H390" s="44"/>
      <c r="I390" s="44"/>
      <c r="J390" s="45" t="str">
        <f t="shared" si="12"/>
        <v/>
      </c>
      <c r="K390" s="46"/>
      <c r="L390" s="46"/>
      <c r="M390" s="34" t="str">
        <f>IFERROR(IF(Tableau13[[#This Row],[Codification BSCU]]="Groupage INTRANT, fret aérien",E390*I390,G390*J390),"")</f>
        <v/>
      </c>
      <c r="N390" s="35" t="str">
        <f t="shared" si="11"/>
        <v/>
      </c>
      <c r="O390" s="33" t="str">
        <f>IFERROR(Tableau13[[#This Row],[Coût total présenté par le bénéficiaire]]*$F$7,"")</f>
        <v/>
      </c>
      <c r="P390" s="33" t="str">
        <f>IFERROR(Tableau13[[#This Row],[Montant de l''aide]]-Tableau13[[#This Row],[Montant de l''aide FEDER]],"")</f>
        <v/>
      </c>
    </row>
    <row r="391" spans="1:16" ht="13.5" customHeight="1" x14ac:dyDescent="0.35">
      <c r="A391" s="40"/>
      <c r="B391" s="40"/>
      <c r="C391" s="41"/>
      <c r="D391" s="41"/>
      <c r="E391" s="42" t="str">
        <f>IFERROR(VLOOKUP(D391,'OCS 2025'!$B$5:$E$16,3,0),"")</f>
        <v/>
      </c>
      <c r="F391" s="41"/>
      <c r="G391" s="43" t="str">
        <f>IFERROR(IF(Tableau13[[#This Row],[Codification BSCU]]="Groupage INTRANT, fret aérien","-",E391*F391),"")</f>
        <v/>
      </c>
      <c r="H391" s="44"/>
      <c r="I391" s="44"/>
      <c r="J391" s="45" t="str">
        <f t="shared" si="12"/>
        <v/>
      </c>
      <c r="K391" s="46"/>
      <c r="L391" s="46"/>
      <c r="M391" s="34" t="str">
        <f>IFERROR(IF(Tableau13[[#This Row],[Codification BSCU]]="Groupage INTRANT, fret aérien",E391*I391,G391*J391),"")</f>
        <v/>
      </c>
      <c r="N391" s="35" t="str">
        <f t="shared" si="11"/>
        <v/>
      </c>
      <c r="O391" s="33" t="str">
        <f>IFERROR(Tableau13[[#This Row],[Coût total présenté par le bénéficiaire]]*$F$7,"")</f>
        <v/>
      </c>
      <c r="P391" s="33" t="str">
        <f>IFERROR(Tableau13[[#This Row],[Montant de l''aide]]-Tableau13[[#This Row],[Montant de l''aide FEDER]],"")</f>
        <v/>
      </c>
    </row>
    <row r="392" spans="1:16" ht="13.5" customHeight="1" x14ac:dyDescent="0.35">
      <c r="A392" s="40"/>
      <c r="B392" s="40"/>
      <c r="C392" s="41"/>
      <c r="D392" s="41"/>
      <c r="E392" s="42" t="str">
        <f>IFERROR(VLOOKUP(D392,'OCS 2025'!$B$5:$E$16,3,0),"")</f>
        <v/>
      </c>
      <c r="F392" s="41"/>
      <c r="G392" s="43" t="str">
        <f>IFERROR(IF(Tableau13[[#This Row],[Codification BSCU]]="Groupage INTRANT, fret aérien","-",E392*F392),"")</f>
        <v/>
      </c>
      <c r="H392" s="44"/>
      <c r="I392" s="44"/>
      <c r="J392" s="45" t="str">
        <f t="shared" si="12"/>
        <v/>
      </c>
      <c r="K392" s="46"/>
      <c r="L392" s="46"/>
      <c r="M392" s="34" t="str">
        <f>IFERROR(IF(Tableau13[[#This Row],[Codification BSCU]]="Groupage INTRANT, fret aérien",E392*I392,G392*J392),"")</f>
        <v/>
      </c>
      <c r="N392" s="35" t="str">
        <f t="shared" si="11"/>
        <v/>
      </c>
      <c r="O392" s="33" t="str">
        <f>IFERROR(Tableau13[[#This Row],[Coût total présenté par le bénéficiaire]]*$F$7,"")</f>
        <v/>
      </c>
      <c r="P392" s="33" t="str">
        <f>IFERROR(Tableau13[[#This Row],[Montant de l''aide]]-Tableau13[[#This Row],[Montant de l''aide FEDER]],"")</f>
        <v/>
      </c>
    </row>
    <row r="393" spans="1:16" ht="13.5" customHeight="1" x14ac:dyDescent="0.35">
      <c r="A393" s="40"/>
      <c r="B393" s="40"/>
      <c r="C393" s="41"/>
      <c r="D393" s="41"/>
      <c r="E393" s="42" t="str">
        <f>IFERROR(VLOOKUP(D393,'OCS 2025'!$B$5:$E$16,3,0),"")</f>
        <v/>
      </c>
      <c r="F393" s="41"/>
      <c r="G393" s="43" t="str">
        <f>IFERROR(IF(Tableau13[[#This Row],[Codification BSCU]]="Groupage INTRANT, fret aérien","-",E393*F393),"")</f>
        <v/>
      </c>
      <c r="H393" s="44"/>
      <c r="I393" s="44"/>
      <c r="J393" s="45" t="str">
        <f t="shared" si="12"/>
        <v/>
      </c>
      <c r="K393" s="46"/>
      <c r="L393" s="46"/>
      <c r="M393" s="34" t="str">
        <f>IFERROR(IF(Tableau13[[#This Row],[Codification BSCU]]="Groupage INTRANT, fret aérien",E393*I393,G393*J393),"")</f>
        <v/>
      </c>
      <c r="N393" s="35" t="str">
        <f t="shared" si="11"/>
        <v/>
      </c>
      <c r="O393" s="33" t="str">
        <f>IFERROR(Tableau13[[#This Row],[Coût total présenté par le bénéficiaire]]*$F$7,"")</f>
        <v/>
      </c>
      <c r="P393" s="33" t="str">
        <f>IFERROR(Tableau13[[#This Row],[Montant de l''aide]]-Tableau13[[#This Row],[Montant de l''aide FEDER]],"")</f>
        <v/>
      </c>
    </row>
    <row r="394" spans="1:16" ht="13.5" customHeight="1" x14ac:dyDescent="0.35">
      <c r="A394" s="40"/>
      <c r="B394" s="40"/>
      <c r="C394" s="41"/>
      <c r="D394" s="41"/>
      <c r="E394" s="42" t="str">
        <f>IFERROR(VLOOKUP(D394,'OCS 2025'!$B$5:$E$16,3,0),"")</f>
        <v/>
      </c>
      <c r="F394" s="41"/>
      <c r="G394" s="43" t="str">
        <f>IFERROR(IF(Tableau13[[#This Row],[Codification BSCU]]="Groupage INTRANT, fret aérien","-",E394*F394),"")</f>
        <v/>
      </c>
      <c r="H394" s="44"/>
      <c r="I394" s="44"/>
      <c r="J394" s="45" t="str">
        <f t="shared" si="12"/>
        <v/>
      </c>
      <c r="K394" s="46"/>
      <c r="L394" s="46"/>
      <c r="M394" s="34" t="str">
        <f>IFERROR(IF(Tableau13[[#This Row],[Codification BSCU]]="Groupage INTRANT, fret aérien",E394*I394,G394*J394),"")</f>
        <v/>
      </c>
      <c r="N394" s="35" t="str">
        <f t="shared" si="11"/>
        <v/>
      </c>
      <c r="O394" s="33" t="str">
        <f>IFERROR(Tableau13[[#This Row],[Coût total présenté par le bénéficiaire]]*$F$7,"")</f>
        <v/>
      </c>
      <c r="P394" s="33" t="str">
        <f>IFERROR(Tableau13[[#This Row],[Montant de l''aide]]-Tableau13[[#This Row],[Montant de l''aide FEDER]],"")</f>
        <v/>
      </c>
    </row>
    <row r="395" spans="1:16" ht="13.5" customHeight="1" x14ac:dyDescent="0.35">
      <c r="A395" s="40"/>
      <c r="B395" s="40"/>
      <c r="C395" s="41"/>
      <c r="D395" s="41"/>
      <c r="E395" s="42" t="str">
        <f>IFERROR(VLOOKUP(D395,'OCS 2025'!$B$5:$E$16,3,0),"")</f>
        <v/>
      </c>
      <c r="F395" s="41"/>
      <c r="G395" s="43" t="str">
        <f>IFERROR(IF(Tableau13[[#This Row],[Codification BSCU]]="Groupage INTRANT, fret aérien","-",E395*F395),"")</f>
        <v/>
      </c>
      <c r="H395" s="44"/>
      <c r="I395" s="44"/>
      <c r="J395" s="45" t="str">
        <f t="shared" si="12"/>
        <v/>
      </c>
      <c r="K395" s="46"/>
      <c r="L395" s="46"/>
      <c r="M395" s="34" t="str">
        <f>IFERROR(IF(Tableau13[[#This Row],[Codification BSCU]]="Groupage INTRANT, fret aérien",E395*I395,G395*J395),"")</f>
        <v/>
      </c>
      <c r="N395" s="35" t="str">
        <f t="shared" ref="N395:N409" si="13">IFERROR(M395*$F$6,"")</f>
        <v/>
      </c>
      <c r="O395" s="33" t="str">
        <f>IFERROR(Tableau13[[#This Row],[Coût total présenté par le bénéficiaire]]*$F$7,"")</f>
        <v/>
      </c>
      <c r="P395" s="33" t="str">
        <f>IFERROR(Tableau13[[#This Row],[Montant de l''aide]]-Tableau13[[#This Row],[Montant de l''aide FEDER]],"")</f>
        <v/>
      </c>
    </row>
    <row r="396" spans="1:16" ht="13.5" customHeight="1" x14ac:dyDescent="0.35">
      <c r="A396" s="40"/>
      <c r="B396" s="40"/>
      <c r="C396" s="41"/>
      <c r="D396" s="41"/>
      <c r="E396" s="42" t="str">
        <f>IFERROR(VLOOKUP(D396,'OCS 2025'!$B$5:$E$16,3,0),"")</f>
        <v/>
      </c>
      <c r="F396" s="41"/>
      <c r="G396" s="43" t="str">
        <f>IFERROR(IF(Tableau13[[#This Row],[Codification BSCU]]="Groupage INTRANT, fret aérien","-",E396*F396),"")</f>
        <v/>
      </c>
      <c r="H396" s="44"/>
      <c r="I396" s="44"/>
      <c r="J396" s="45" t="str">
        <f t="shared" ref="J396:J409" si="14">IFERROR(I396/H396,"")</f>
        <v/>
      </c>
      <c r="K396" s="46"/>
      <c r="L396" s="46"/>
      <c r="M396" s="34" t="str">
        <f>IFERROR(IF(Tableau13[[#This Row],[Codification BSCU]]="Groupage INTRANT, fret aérien",E396*I396,G396*J396),"")</f>
        <v/>
      </c>
      <c r="N396" s="35" t="str">
        <f t="shared" si="13"/>
        <v/>
      </c>
      <c r="O396" s="33" t="str">
        <f>IFERROR(Tableau13[[#This Row],[Coût total présenté par le bénéficiaire]]*$F$7,"")</f>
        <v/>
      </c>
      <c r="P396" s="33" t="str">
        <f>IFERROR(Tableau13[[#This Row],[Montant de l''aide]]-Tableau13[[#This Row],[Montant de l''aide FEDER]],"")</f>
        <v/>
      </c>
    </row>
    <row r="397" spans="1:16" ht="13.5" customHeight="1" x14ac:dyDescent="0.35">
      <c r="A397" s="40"/>
      <c r="B397" s="40"/>
      <c r="C397" s="41"/>
      <c r="D397" s="41"/>
      <c r="E397" s="42" t="str">
        <f>IFERROR(VLOOKUP(D397,'OCS 2025'!$B$5:$E$16,3,0),"")</f>
        <v/>
      </c>
      <c r="F397" s="41"/>
      <c r="G397" s="43" t="str">
        <f>IFERROR(IF(Tableau13[[#This Row],[Codification BSCU]]="Groupage INTRANT, fret aérien","-",E397*F397),"")</f>
        <v/>
      </c>
      <c r="H397" s="44"/>
      <c r="I397" s="44"/>
      <c r="J397" s="45" t="str">
        <f t="shared" si="14"/>
        <v/>
      </c>
      <c r="K397" s="46"/>
      <c r="L397" s="46"/>
      <c r="M397" s="34" t="str">
        <f>IFERROR(IF(Tableau13[[#This Row],[Codification BSCU]]="Groupage INTRANT, fret aérien",E397*I397,G397*J397),"")</f>
        <v/>
      </c>
      <c r="N397" s="35" t="str">
        <f t="shared" si="13"/>
        <v/>
      </c>
      <c r="O397" s="33" t="str">
        <f>IFERROR(Tableau13[[#This Row],[Coût total présenté par le bénéficiaire]]*$F$7,"")</f>
        <v/>
      </c>
      <c r="P397" s="33" t="str">
        <f>IFERROR(Tableau13[[#This Row],[Montant de l''aide]]-Tableau13[[#This Row],[Montant de l''aide FEDER]],"")</f>
        <v/>
      </c>
    </row>
    <row r="398" spans="1:16" ht="13.5" customHeight="1" x14ac:dyDescent="0.35">
      <c r="A398" s="40"/>
      <c r="B398" s="40"/>
      <c r="C398" s="41"/>
      <c r="D398" s="41"/>
      <c r="E398" s="42" t="str">
        <f>IFERROR(VLOOKUP(D398,'OCS 2025'!$B$5:$E$16,3,0),"")</f>
        <v/>
      </c>
      <c r="F398" s="41"/>
      <c r="G398" s="43" t="str">
        <f>IFERROR(IF(Tableau13[[#This Row],[Codification BSCU]]="Groupage INTRANT, fret aérien","-",E398*F398),"")</f>
        <v/>
      </c>
      <c r="H398" s="44"/>
      <c r="I398" s="44"/>
      <c r="J398" s="45" t="str">
        <f t="shared" si="14"/>
        <v/>
      </c>
      <c r="K398" s="46"/>
      <c r="L398" s="46"/>
      <c r="M398" s="34" t="str">
        <f>IFERROR(IF(Tableau13[[#This Row],[Codification BSCU]]="Groupage INTRANT, fret aérien",E398*I398,G398*J398),"")</f>
        <v/>
      </c>
      <c r="N398" s="35" t="str">
        <f t="shared" si="13"/>
        <v/>
      </c>
      <c r="O398" s="33" t="str">
        <f>IFERROR(Tableau13[[#This Row],[Coût total présenté par le bénéficiaire]]*$F$7,"")</f>
        <v/>
      </c>
      <c r="P398" s="33" t="str">
        <f>IFERROR(Tableau13[[#This Row],[Montant de l''aide]]-Tableau13[[#This Row],[Montant de l''aide FEDER]],"")</f>
        <v/>
      </c>
    </row>
    <row r="399" spans="1:16" ht="13.5" customHeight="1" x14ac:dyDescent="0.35">
      <c r="A399" s="40"/>
      <c r="B399" s="40"/>
      <c r="C399" s="41"/>
      <c r="D399" s="41"/>
      <c r="E399" s="42" t="str">
        <f>IFERROR(VLOOKUP(D399,'OCS 2025'!$B$5:$E$16,3,0),"")</f>
        <v/>
      </c>
      <c r="F399" s="41"/>
      <c r="G399" s="43" t="str">
        <f>IFERROR(IF(Tableau13[[#This Row],[Codification BSCU]]="Groupage INTRANT, fret aérien","-",E399*F399),"")</f>
        <v/>
      </c>
      <c r="H399" s="44"/>
      <c r="I399" s="44"/>
      <c r="J399" s="45" t="str">
        <f t="shared" si="14"/>
        <v/>
      </c>
      <c r="K399" s="46"/>
      <c r="L399" s="46"/>
      <c r="M399" s="34" t="str">
        <f>IFERROR(IF(Tableau13[[#This Row],[Codification BSCU]]="Groupage INTRANT, fret aérien",E399*I399,G399*J399),"")</f>
        <v/>
      </c>
      <c r="N399" s="35" t="str">
        <f t="shared" si="13"/>
        <v/>
      </c>
      <c r="O399" s="33" t="str">
        <f>IFERROR(Tableau13[[#This Row],[Coût total présenté par le bénéficiaire]]*$F$7,"")</f>
        <v/>
      </c>
      <c r="P399" s="33" t="str">
        <f>IFERROR(Tableau13[[#This Row],[Montant de l''aide]]-Tableau13[[#This Row],[Montant de l''aide FEDER]],"")</f>
        <v/>
      </c>
    </row>
    <row r="400" spans="1:16" ht="13.5" customHeight="1" x14ac:dyDescent="0.35">
      <c r="A400" s="40"/>
      <c r="B400" s="40"/>
      <c r="C400" s="41"/>
      <c r="D400" s="41"/>
      <c r="E400" s="42" t="str">
        <f>IFERROR(VLOOKUP(D400,'OCS 2025'!$B$5:$E$16,3,0),"")</f>
        <v/>
      </c>
      <c r="F400" s="41"/>
      <c r="G400" s="43" t="str">
        <f>IFERROR(IF(Tableau13[[#This Row],[Codification BSCU]]="Groupage INTRANT, fret aérien","-",E400*F400),"")</f>
        <v/>
      </c>
      <c r="H400" s="44"/>
      <c r="I400" s="44"/>
      <c r="J400" s="45" t="str">
        <f t="shared" si="14"/>
        <v/>
      </c>
      <c r="K400" s="46"/>
      <c r="L400" s="46"/>
      <c r="M400" s="34" t="str">
        <f>IFERROR(IF(Tableau13[[#This Row],[Codification BSCU]]="Groupage INTRANT, fret aérien",E400*I400,G400*J400),"")</f>
        <v/>
      </c>
      <c r="N400" s="35" t="str">
        <f t="shared" si="13"/>
        <v/>
      </c>
      <c r="O400" s="33" t="str">
        <f>IFERROR(Tableau13[[#This Row],[Coût total présenté par le bénéficiaire]]*$F$7,"")</f>
        <v/>
      </c>
      <c r="P400" s="33" t="str">
        <f>IFERROR(Tableau13[[#This Row],[Montant de l''aide]]-Tableau13[[#This Row],[Montant de l''aide FEDER]],"")</f>
        <v/>
      </c>
    </row>
    <row r="401" spans="1:16" ht="13.5" customHeight="1" x14ac:dyDescent="0.35">
      <c r="A401" s="40"/>
      <c r="B401" s="40"/>
      <c r="C401" s="41"/>
      <c r="D401" s="41"/>
      <c r="E401" s="42" t="str">
        <f>IFERROR(VLOOKUP(D401,'OCS 2025'!$B$5:$E$16,3,0),"")</f>
        <v/>
      </c>
      <c r="F401" s="41"/>
      <c r="G401" s="43" t="str">
        <f>IFERROR(IF(Tableau13[[#This Row],[Codification BSCU]]="Groupage INTRANT, fret aérien","-",E401*F401),"")</f>
        <v/>
      </c>
      <c r="H401" s="44"/>
      <c r="I401" s="44"/>
      <c r="J401" s="45" t="str">
        <f t="shared" si="14"/>
        <v/>
      </c>
      <c r="K401" s="46"/>
      <c r="L401" s="46"/>
      <c r="M401" s="34" t="str">
        <f>IFERROR(IF(Tableau13[[#This Row],[Codification BSCU]]="Groupage INTRANT, fret aérien",E401*I401,G401*J401),"")</f>
        <v/>
      </c>
      <c r="N401" s="35" t="str">
        <f t="shared" si="13"/>
        <v/>
      </c>
      <c r="O401" s="33" t="str">
        <f>IFERROR(Tableau13[[#This Row],[Coût total présenté par le bénéficiaire]]*$F$7,"")</f>
        <v/>
      </c>
      <c r="P401" s="33" t="str">
        <f>IFERROR(Tableau13[[#This Row],[Montant de l''aide]]-Tableau13[[#This Row],[Montant de l''aide FEDER]],"")</f>
        <v/>
      </c>
    </row>
    <row r="402" spans="1:16" ht="13.5" customHeight="1" x14ac:dyDescent="0.35">
      <c r="A402" s="40"/>
      <c r="B402" s="40"/>
      <c r="C402" s="41"/>
      <c r="D402" s="41"/>
      <c r="E402" s="42" t="str">
        <f>IFERROR(VLOOKUP(D402,'OCS 2025'!$B$5:$E$16,3,0),"")</f>
        <v/>
      </c>
      <c r="F402" s="41"/>
      <c r="G402" s="43" t="str">
        <f>IFERROR(IF(Tableau13[[#This Row],[Codification BSCU]]="Groupage INTRANT, fret aérien","-",E402*F402),"")</f>
        <v/>
      </c>
      <c r="H402" s="44"/>
      <c r="I402" s="44"/>
      <c r="J402" s="45" t="str">
        <f t="shared" si="14"/>
        <v/>
      </c>
      <c r="K402" s="46"/>
      <c r="L402" s="46"/>
      <c r="M402" s="34" t="str">
        <f>IFERROR(IF(Tableau13[[#This Row],[Codification BSCU]]="Groupage INTRANT, fret aérien",E402*I402,G402*J402),"")</f>
        <v/>
      </c>
      <c r="N402" s="35" t="str">
        <f t="shared" si="13"/>
        <v/>
      </c>
      <c r="O402" s="33" t="str">
        <f>IFERROR(Tableau13[[#This Row],[Coût total présenté par le bénéficiaire]]*$F$7,"")</f>
        <v/>
      </c>
      <c r="P402" s="33" t="str">
        <f>IFERROR(Tableau13[[#This Row],[Montant de l''aide]]-Tableau13[[#This Row],[Montant de l''aide FEDER]],"")</f>
        <v/>
      </c>
    </row>
    <row r="403" spans="1:16" ht="13.5" customHeight="1" x14ac:dyDescent="0.35">
      <c r="A403" s="40"/>
      <c r="B403" s="40"/>
      <c r="C403" s="41"/>
      <c r="D403" s="41"/>
      <c r="E403" s="42" t="str">
        <f>IFERROR(VLOOKUP(D403,'OCS 2025'!$B$5:$E$16,3,0),"")</f>
        <v/>
      </c>
      <c r="F403" s="41"/>
      <c r="G403" s="43" t="str">
        <f>IFERROR(IF(Tableau13[[#This Row],[Codification BSCU]]="Groupage INTRANT, fret aérien","-",E403*F403),"")</f>
        <v/>
      </c>
      <c r="H403" s="44"/>
      <c r="I403" s="44"/>
      <c r="J403" s="45" t="str">
        <f t="shared" si="14"/>
        <v/>
      </c>
      <c r="K403" s="46"/>
      <c r="L403" s="46"/>
      <c r="M403" s="34" t="str">
        <f>IFERROR(IF(Tableau13[[#This Row],[Codification BSCU]]="Groupage INTRANT, fret aérien",E403*I403,G403*J403),"")</f>
        <v/>
      </c>
      <c r="N403" s="35" t="str">
        <f t="shared" si="13"/>
        <v/>
      </c>
      <c r="O403" s="33" t="str">
        <f>IFERROR(Tableau13[[#This Row],[Coût total présenté par le bénéficiaire]]*$F$7,"")</f>
        <v/>
      </c>
      <c r="P403" s="33" t="str">
        <f>IFERROR(Tableau13[[#This Row],[Montant de l''aide]]-Tableau13[[#This Row],[Montant de l''aide FEDER]],"")</f>
        <v/>
      </c>
    </row>
    <row r="404" spans="1:16" ht="13.5" customHeight="1" x14ac:dyDescent="0.35">
      <c r="A404" s="40"/>
      <c r="B404" s="40"/>
      <c r="C404" s="41"/>
      <c r="D404" s="41"/>
      <c r="E404" s="42" t="str">
        <f>IFERROR(VLOOKUP(D404,'OCS 2025'!$B$5:$E$16,3,0),"")</f>
        <v/>
      </c>
      <c r="F404" s="41"/>
      <c r="G404" s="43" t="str">
        <f>IFERROR(IF(Tableau13[[#This Row],[Codification BSCU]]="Groupage INTRANT, fret aérien","-",E404*F404),"")</f>
        <v/>
      </c>
      <c r="H404" s="44"/>
      <c r="I404" s="44"/>
      <c r="J404" s="45" t="str">
        <f t="shared" si="14"/>
        <v/>
      </c>
      <c r="K404" s="46"/>
      <c r="L404" s="46"/>
      <c r="M404" s="34" t="str">
        <f>IFERROR(IF(Tableau13[[#This Row],[Codification BSCU]]="Groupage INTRANT, fret aérien",E404*I404,G404*J404),"")</f>
        <v/>
      </c>
      <c r="N404" s="35" t="str">
        <f t="shared" si="13"/>
        <v/>
      </c>
      <c r="O404" s="33" t="str">
        <f>IFERROR(Tableau13[[#This Row],[Coût total présenté par le bénéficiaire]]*$F$7,"")</f>
        <v/>
      </c>
      <c r="P404" s="33" t="str">
        <f>IFERROR(Tableau13[[#This Row],[Montant de l''aide]]-Tableau13[[#This Row],[Montant de l''aide FEDER]],"")</f>
        <v/>
      </c>
    </row>
    <row r="405" spans="1:16" ht="13.5" customHeight="1" x14ac:dyDescent="0.35">
      <c r="A405" s="40"/>
      <c r="B405" s="40"/>
      <c r="C405" s="41"/>
      <c r="D405" s="41"/>
      <c r="E405" s="42" t="str">
        <f>IFERROR(VLOOKUP(D405,'OCS 2025'!$B$5:$E$16,3,0),"")</f>
        <v/>
      </c>
      <c r="F405" s="41"/>
      <c r="G405" s="43" t="str">
        <f>IFERROR(IF(Tableau13[[#This Row],[Codification BSCU]]="Groupage INTRANT, fret aérien","-",E405*F405),"")</f>
        <v/>
      </c>
      <c r="H405" s="44"/>
      <c r="I405" s="44"/>
      <c r="J405" s="45" t="str">
        <f t="shared" si="14"/>
        <v/>
      </c>
      <c r="K405" s="46"/>
      <c r="L405" s="46"/>
      <c r="M405" s="34" t="str">
        <f>IFERROR(IF(Tableau13[[#This Row],[Codification BSCU]]="Groupage INTRANT, fret aérien",E405*I405,G405*J405),"")</f>
        <v/>
      </c>
      <c r="N405" s="35" t="str">
        <f t="shared" si="13"/>
        <v/>
      </c>
      <c r="O405" s="33" t="str">
        <f>IFERROR(Tableau13[[#This Row],[Coût total présenté par le bénéficiaire]]*$F$7,"")</f>
        <v/>
      </c>
      <c r="P405" s="33" t="str">
        <f>IFERROR(Tableau13[[#This Row],[Montant de l''aide]]-Tableau13[[#This Row],[Montant de l''aide FEDER]],"")</f>
        <v/>
      </c>
    </row>
    <row r="406" spans="1:16" ht="13.5" customHeight="1" x14ac:dyDescent="0.35">
      <c r="A406" s="40"/>
      <c r="B406" s="40"/>
      <c r="C406" s="41"/>
      <c r="D406" s="41"/>
      <c r="E406" s="42" t="str">
        <f>IFERROR(VLOOKUP(D406,'OCS 2025'!$B$5:$E$16,3,0),"")</f>
        <v/>
      </c>
      <c r="F406" s="41"/>
      <c r="G406" s="43" t="str">
        <f>IFERROR(IF(Tableau13[[#This Row],[Codification BSCU]]="Groupage INTRANT, fret aérien","-",E406*F406),"")</f>
        <v/>
      </c>
      <c r="H406" s="44"/>
      <c r="I406" s="44"/>
      <c r="J406" s="45" t="str">
        <f t="shared" si="14"/>
        <v/>
      </c>
      <c r="K406" s="46"/>
      <c r="L406" s="46"/>
      <c r="M406" s="34" t="str">
        <f>IFERROR(IF(Tableau13[[#This Row],[Codification BSCU]]="Groupage INTRANT, fret aérien",E406*I406,G406*J406),"")</f>
        <v/>
      </c>
      <c r="N406" s="35" t="str">
        <f t="shared" si="13"/>
        <v/>
      </c>
      <c r="O406" s="33" t="str">
        <f>IFERROR(Tableau13[[#This Row],[Coût total présenté par le bénéficiaire]]*$F$7,"")</f>
        <v/>
      </c>
      <c r="P406" s="33" t="str">
        <f>IFERROR(Tableau13[[#This Row],[Montant de l''aide]]-Tableau13[[#This Row],[Montant de l''aide FEDER]],"")</f>
        <v/>
      </c>
    </row>
    <row r="407" spans="1:16" ht="13.5" customHeight="1" x14ac:dyDescent="0.35">
      <c r="A407" s="40"/>
      <c r="B407" s="40"/>
      <c r="C407" s="41"/>
      <c r="D407" s="41"/>
      <c r="E407" s="42" t="str">
        <f>IFERROR(VLOOKUP(D407,'OCS 2025'!$B$5:$E$16,3,0),"")</f>
        <v/>
      </c>
      <c r="F407" s="41"/>
      <c r="G407" s="43" t="str">
        <f>IFERROR(IF(Tableau13[[#This Row],[Codification BSCU]]="Groupage INTRANT, fret aérien","-",E407*F407),"")</f>
        <v/>
      </c>
      <c r="H407" s="44"/>
      <c r="I407" s="44"/>
      <c r="J407" s="45" t="str">
        <f t="shared" si="14"/>
        <v/>
      </c>
      <c r="K407" s="46"/>
      <c r="L407" s="46"/>
      <c r="M407" s="34" t="str">
        <f>IFERROR(IF(Tableau13[[#This Row],[Codification BSCU]]="Groupage INTRANT, fret aérien",E407*I407,G407*J407),"")</f>
        <v/>
      </c>
      <c r="N407" s="35" t="str">
        <f t="shared" si="13"/>
        <v/>
      </c>
      <c r="O407" s="33" t="str">
        <f>IFERROR(Tableau13[[#This Row],[Coût total présenté par le bénéficiaire]]*$F$7,"")</f>
        <v/>
      </c>
      <c r="P407" s="33" t="str">
        <f>IFERROR(Tableau13[[#This Row],[Montant de l''aide]]-Tableau13[[#This Row],[Montant de l''aide FEDER]],"")</f>
        <v/>
      </c>
    </row>
    <row r="408" spans="1:16" ht="13.5" customHeight="1" x14ac:dyDescent="0.35">
      <c r="A408" s="40"/>
      <c r="B408" s="40"/>
      <c r="C408" s="41"/>
      <c r="D408" s="41"/>
      <c r="E408" s="47" t="str">
        <f>IFERROR(VLOOKUP(D408,'OCS 2025'!$B$5:$E$16,3,0),"")</f>
        <v/>
      </c>
      <c r="F408" s="48"/>
      <c r="G408" s="49" t="str">
        <f>IFERROR(IF(Tableau13[[#This Row],[Codification BSCU]]="Groupage INTRANT, fret aérien","-",E408*F408),"")</f>
        <v/>
      </c>
      <c r="H408" s="44"/>
      <c r="I408" s="44"/>
      <c r="J408" s="45" t="str">
        <f t="shared" si="14"/>
        <v/>
      </c>
      <c r="K408" s="46"/>
      <c r="L408" s="46"/>
      <c r="M408" s="34" t="str">
        <f>IFERROR(IF(Tableau13[[#This Row],[Codification BSCU]]="Groupage INTRANT, fret aérien",E408*I408,G408*J408),"")</f>
        <v/>
      </c>
      <c r="N408" s="35" t="str">
        <f t="shared" si="13"/>
        <v/>
      </c>
      <c r="O408" s="33" t="str">
        <f>IFERROR(Tableau13[[#This Row],[Coût total présenté par le bénéficiaire]]*$F$7,"")</f>
        <v/>
      </c>
      <c r="P408" s="33" t="str">
        <f>IFERROR(Tableau13[[#This Row],[Montant de l''aide]]-Tableau13[[#This Row],[Montant de l''aide FEDER]],"")</f>
        <v/>
      </c>
    </row>
    <row r="409" spans="1:16" ht="13.5" customHeight="1" thickBot="1" x14ac:dyDescent="0.4">
      <c r="A409" s="53"/>
      <c r="B409" s="53"/>
      <c r="C409" s="48"/>
      <c r="D409" s="52"/>
      <c r="E409" s="42" t="str">
        <f>IFERROR(VLOOKUP(D409,'OCS 2025'!$B$5:$E$16,3,0),"")</f>
        <v/>
      </c>
      <c r="F409" s="41"/>
      <c r="G409" s="43" t="str">
        <f>IFERROR(IF(Tableau13[[#This Row],[Codification BSCU]]="Groupage INTRANT, fret aérien","-",E409*F409),"")</f>
        <v/>
      </c>
      <c r="H409" s="54"/>
      <c r="I409" s="55"/>
      <c r="J409" s="45" t="str">
        <f t="shared" si="14"/>
        <v/>
      </c>
      <c r="K409" s="46"/>
      <c r="L409" s="46"/>
      <c r="M409" s="60" t="str">
        <f>IFERROR(IF(Tableau13[[#This Row],[Codification BSCU]]="Groupage INTRANT, fret aérien",E409*I409,G409*J409),"")</f>
        <v/>
      </c>
      <c r="N409" s="61" t="str">
        <f t="shared" si="13"/>
        <v/>
      </c>
      <c r="O409" s="62" t="str">
        <f>IFERROR(Tableau13[[#This Row],[Coût total présenté par le bénéficiaire]]*$F$7,"")</f>
        <v/>
      </c>
      <c r="P409" s="62" t="str">
        <f>IFERROR(Tableau13[[#This Row],[Montant de l''aide]]-Tableau13[[#This Row],[Montant de l''aide FEDER]],"")</f>
        <v/>
      </c>
    </row>
    <row r="410" spans="1:16" ht="15" thickBot="1" x14ac:dyDescent="0.4">
      <c r="A410" s="58" t="s">
        <v>23</v>
      </c>
      <c r="B410" s="58"/>
      <c r="C410" s="59">
        <f>SUBTOTAL(103,Tableau13[Mode transp.
(1)])</f>
        <v>0</v>
      </c>
      <c r="D410" s="51"/>
      <c r="E410" s="50"/>
      <c r="F410" s="51">
        <f>SUBTOTAL(109,F11:F409)</f>
        <v>0</v>
      </c>
      <c r="G410" s="50">
        <f>SUBTOTAL(109,G11:G409)</f>
        <v>0</v>
      </c>
      <c r="H410" s="56">
        <f>SUM(H11:H409)</f>
        <v>0</v>
      </c>
      <c r="I410" s="57">
        <f>SUM(I11:I409)</f>
        <v>0</v>
      </c>
      <c r="J410" s="66">
        <f>SUBTOTAL(109,J11:J409)</f>
        <v>0</v>
      </c>
      <c r="K410" s="67"/>
      <c r="L410" s="67"/>
      <c r="M410" s="65">
        <f>SUM(M11:M409)</f>
        <v>0</v>
      </c>
      <c r="N410" s="63">
        <f>SUM(N11:N409)</f>
        <v>0</v>
      </c>
      <c r="O410" s="64">
        <f>SUBTOTAL(109,O11:O409)</f>
        <v>0</v>
      </c>
      <c r="P410" s="64">
        <f>SUBTOTAL(109,P11:P409)</f>
        <v>0</v>
      </c>
    </row>
    <row r="411" spans="1:16" x14ac:dyDescent="0.35">
      <c r="O411" s="2"/>
    </row>
    <row r="412" spans="1:16" x14ac:dyDescent="0.35">
      <c r="C412" s="10"/>
      <c r="D412" s="10"/>
      <c r="E412" s="2"/>
      <c r="F412" s="10"/>
      <c r="G412" s="2"/>
      <c r="H412" s="14"/>
      <c r="I412" s="14"/>
      <c r="J412" s="24"/>
      <c r="K412" s="14"/>
      <c r="L412" s="14"/>
      <c r="M412" s="2"/>
      <c r="N412" s="2"/>
    </row>
  </sheetData>
  <sheetProtection algorithmName="SHA-512" hashValue="lcKJD5Ved81TIfoCZHn5kxJNy/FKgsXPn3lTB/vntvNtZplpznGDxweMj9Tg3+wEKOk9fabfyzAty7z99SiARA==" saltValue="zXkRRKRi7WhXmbsa1gt2dw==" spinCount="100000" sheet="1" formatCells="0" formatRows="0" deleteRows="0" autoFilter="0"/>
  <mergeCells count="9">
    <mergeCell ref="D7:E7"/>
    <mergeCell ref="D1:D2"/>
    <mergeCell ref="E1:E2"/>
    <mergeCell ref="F1:O2"/>
    <mergeCell ref="P1:P2"/>
    <mergeCell ref="F4:H4"/>
    <mergeCell ref="K4:L4"/>
    <mergeCell ref="K5:L5"/>
    <mergeCell ref="D6:E6"/>
  </mergeCells>
  <conditionalFormatting sqref="K5:L5">
    <cfRule type="containsBlanks" dxfId="39" priority="6">
      <formula>LEN(TRIM(K5))=0</formula>
    </cfRule>
  </conditionalFormatting>
  <conditionalFormatting sqref="F4">
    <cfRule type="containsBlanks" dxfId="38" priority="5">
      <formula>LEN(TRIM(F4))=0</formula>
    </cfRule>
  </conditionalFormatting>
  <conditionalFormatting sqref="F6:F7">
    <cfRule type="containsBlanks" dxfId="37" priority="4">
      <formula>LEN(TRIM(F6))=0</formula>
    </cfRule>
  </conditionalFormatting>
  <conditionalFormatting sqref="F11:F409 H11:I409 K11:L409">
    <cfRule type="containsBlanks" dxfId="36" priority="3">
      <formula>LEN(TRIM(F11))=0</formula>
    </cfRule>
  </conditionalFormatting>
  <conditionalFormatting sqref="A11:D409">
    <cfRule type="containsBlanks" dxfId="35" priority="1">
      <formula>LEN(TRIM(A11))=0</formula>
    </cfRule>
  </conditionalFormatting>
  <dataValidations count="1">
    <dataValidation type="date" allowBlank="1" showInputMessage="1" showErrorMessage="1" sqref="A11:A409" xr:uid="{00000000-0002-0000-0000-000000000000}">
      <formula1>45658</formula1>
      <formula2>46022</formula2>
    </dataValidation>
  </dataValidations>
  <pageMargins left="0.25" right="0.25" top="0.75" bottom="0.75" header="0.3" footer="0.3"/>
  <pageSetup paperSize="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'OCS 2025'!$B$6:$B$16</xm:f>
          </x14:formula1>
          <xm:sqref>D11:D409</xm:sqref>
        </x14:dataValidation>
        <x14:dataValidation type="list" allowBlank="1" showInputMessage="1" showErrorMessage="1" xr:uid="{00000000-0002-0000-0000-000002000000}">
          <x14:formula1>
            <xm:f>'OCS 2025'!$F$7:$F$8</xm:f>
          </x14:formula1>
          <xm:sqref>C11:C409</xm:sqref>
        </x14:dataValidation>
        <x14:dataValidation type="list" allowBlank="1" showInputMessage="1" showErrorMessage="1" xr:uid="{00000000-0002-0000-0000-000003000000}">
          <x14:formula1>
            <xm:f>'OCS 2025'!$G$6:$G$8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I16"/>
  <sheetViews>
    <sheetView workbookViewId="0">
      <selection activeCell="E22" sqref="E22"/>
    </sheetView>
  </sheetViews>
  <sheetFormatPr baseColWidth="10" defaultColWidth="11.453125" defaultRowHeight="14.5" x14ac:dyDescent="0.35"/>
  <cols>
    <col min="2" max="2" width="16.1796875" customWidth="1"/>
    <col min="5" max="5" width="13.54296875" customWidth="1"/>
  </cols>
  <sheetData>
    <row r="2" spans="2:9" ht="16" x14ac:dyDescent="0.45">
      <c r="B2" s="3" t="s">
        <v>24</v>
      </c>
    </row>
    <row r="5" spans="2:9" ht="29" x14ac:dyDescent="0.35">
      <c r="B5" s="68" t="s">
        <v>25</v>
      </c>
      <c r="C5" s="69" t="s">
        <v>26</v>
      </c>
      <c r="D5" s="69" t="s">
        <v>27</v>
      </c>
      <c r="E5" s="70" t="s">
        <v>28</v>
      </c>
      <c r="F5" s="4" t="s">
        <v>29</v>
      </c>
      <c r="G5" s="17" t="s">
        <v>30</v>
      </c>
      <c r="H5" s="17" t="s">
        <v>6</v>
      </c>
      <c r="I5" s="17" t="s">
        <v>31</v>
      </c>
    </row>
    <row r="6" spans="2:9" x14ac:dyDescent="0.35">
      <c r="B6" s="71" t="s">
        <v>32</v>
      </c>
      <c r="C6" s="71" t="s">
        <v>33</v>
      </c>
      <c r="D6" s="72">
        <v>946.73</v>
      </c>
      <c r="E6" s="73"/>
      <c r="F6" s="4"/>
      <c r="G6" s="18">
        <v>0.5</v>
      </c>
      <c r="H6" s="18">
        <f>+G6-I6</f>
        <v>0.25</v>
      </c>
      <c r="I6" s="18">
        <v>0.25</v>
      </c>
    </row>
    <row r="7" spans="2:9" x14ac:dyDescent="0.35">
      <c r="B7" s="5" t="s">
        <v>34</v>
      </c>
      <c r="C7" s="5" t="s">
        <v>33</v>
      </c>
      <c r="D7" s="6">
        <v>1458.28</v>
      </c>
      <c r="E7" s="7"/>
      <c r="F7" t="s">
        <v>35</v>
      </c>
      <c r="G7" s="18">
        <v>0.55000000000000004</v>
      </c>
      <c r="H7" s="18">
        <f>G7-I6</f>
        <v>0.3</v>
      </c>
    </row>
    <row r="8" spans="2:9" ht="26" x14ac:dyDescent="0.35">
      <c r="B8" s="71" t="s">
        <v>36</v>
      </c>
      <c r="C8" s="71" t="s">
        <v>33</v>
      </c>
      <c r="D8" s="72">
        <v>3746.23</v>
      </c>
      <c r="E8" s="73"/>
      <c r="F8" t="s">
        <v>37</v>
      </c>
      <c r="G8" s="18">
        <v>0.4</v>
      </c>
      <c r="H8" s="18">
        <f>G8-I6</f>
        <v>0.15</v>
      </c>
    </row>
    <row r="9" spans="2:9" ht="39" x14ac:dyDescent="0.35">
      <c r="B9" s="5" t="s">
        <v>38</v>
      </c>
      <c r="C9" s="5" t="s">
        <v>33</v>
      </c>
      <c r="D9" s="6">
        <v>1856.1</v>
      </c>
      <c r="E9" s="7" t="s">
        <v>39</v>
      </c>
    </row>
    <row r="10" spans="2:9" x14ac:dyDescent="0.35">
      <c r="B10" s="71" t="s">
        <v>40</v>
      </c>
      <c r="C10" s="71" t="s">
        <v>33</v>
      </c>
      <c r="D10" s="72">
        <v>2730.46</v>
      </c>
      <c r="E10" s="73"/>
    </row>
    <row r="11" spans="2:9" x14ac:dyDescent="0.35">
      <c r="B11" s="5" t="s">
        <v>41</v>
      </c>
      <c r="C11" s="5" t="s">
        <v>33</v>
      </c>
      <c r="D11" s="6">
        <v>2944.95</v>
      </c>
      <c r="E11" s="7"/>
    </row>
    <row r="12" spans="2:9" ht="39" x14ac:dyDescent="0.35">
      <c r="B12" s="71" t="s">
        <v>42</v>
      </c>
      <c r="C12" s="71" t="s">
        <v>33</v>
      </c>
      <c r="D12" s="72">
        <v>3310.88</v>
      </c>
      <c r="E12" s="73" t="s">
        <v>43</v>
      </c>
    </row>
    <row r="13" spans="2:9" ht="39" x14ac:dyDescent="0.35">
      <c r="B13" s="5" t="s">
        <v>44</v>
      </c>
      <c r="C13" s="5" t="s">
        <v>33</v>
      </c>
      <c r="D13" s="6">
        <v>3696.5</v>
      </c>
      <c r="E13" s="7" t="s">
        <v>45</v>
      </c>
    </row>
    <row r="14" spans="2:9" ht="39" x14ac:dyDescent="0.35">
      <c r="B14" s="71" t="s">
        <v>46</v>
      </c>
      <c r="C14" s="71" t="s">
        <v>33</v>
      </c>
      <c r="D14" s="72">
        <v>5050.3999999999996</v>
      </c>
      <c r="E14" s="73" t="s">
        <v>45</v>
      </c>
    </row>
    <row r="15" spans="2:9" ht="39" x14ac:dyDescent="0.35">
      <c r="B15" s="5" t="s">
        <v>47</v>
      </c>
      <c r="C15" s="5" t="s">
        <v>48</v>
      </c>
      <c r="D15" s="6">
        <v>118.21</v>
      </c>
      <c r="E15" s="7" t="s">
        <v>43</v>
      </c>
    </row>
    <row r="16" spans="2:9" x14ac:dyDescent="0.35">
      <c r="B16" s="5"/>
      <c r="C16" s="5"/>
      <c r="D16" s="6"/>
      <c r="E16" s="7"/>
    </row>
  </sheetData>
  <sheetProtection algorithmName="SHA-512" hashValue="qY+EkmJ9ABIw4zTe0elkvigLHC4tJGRuOR2qZEr0589WL/yj0HkPGYe4jS/GwK2Tp0QoqInRjw7vRmC3loO5qw==" saltValue="eqMZsqgwQlszo5ul+T+1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2116A6A66F2045B72AD8AA26260CC2" ma:contentTypeVersion="3" ma:contentTypeDescription="Crée un document." ma:contentTypeScope="" ma:versionID="02c324682d83bfefab60eca7615941cd">
  <xsd:schema xmlns:xsd="http://www.w3.org/2001/XMLSchema" xmlns:xs="http://www.w3.org/2001/XMLSchema" xmlns:p="http://schemas.microsoft.com/office/2006/metadata/properties" xmlns:ns2="f1c2e138-4944-4633-81e7-bf6f1d4737b0" targetNamespace="http://schemas.microsoft.com/office/2006/metadata/properties" ma:root="true" ma:fieldsID="c9936f6021b4be45ef10ab46e5e20280" ns2:_="">
    <xsd:import namespace="f1c2e138-4944-4633-81e7-bf6f1d4737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2e138-4944-4633-81e7-bf6f1d47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ACD0DE-320D-479B-AE5B-4546EA5E7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0AF02-90B4-41D3-8F05-6959B9214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2e138-4944-4633-81e7-bf6f1d4737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FBEB06-B323-4566-9245-E61AF98673B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f1c2e138-4944-4633-81e7-bf6f1d4737b0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récapitulatif dépen (2)</vt:lpstr>
      <vt:lpstr>OCS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ICHIZA-IMAHO Christelle</dc:creator>
  <cp:keywords/>
  <dc:description/>
  <cp:lastModifiedBy>ICHIZA-IMAHO Christelle</cp:lastModifiedBy>
  <cp:revision/>
  <dcterms:created xsi:type="dcterms:W3CDTF">2024-10-18T07:39:10Z</dcterms:created>
  <dcterms:modified xsi:type="dcterms:W3CDTF">2026-03-10T14:45:42Z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0x010100472116A6A66F2045B72AD8AA26260CC2</vt:lpwstr>
  </property>
</Properties>
</file>